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ThisWorkbook"/>
  <mc:AlternateContent xmlns:mc="http://schemas.openxmlformats.org/markup-compatibility/2006">
    <mc:Choice Requires="x15">
      <x15ac:absPath xmlns:x15ac="http://schemas.microsoft.com/office/spreadsheetml/2010/11/ac" url="C:\Users\slilga\Desktop\"/>
    </mc:Choice>
  </mc:AlternateContent>
  <bookViews>
    <workbookView xWindow="0" yWindow="120" windowWidth="7470" windowHeight="2340" activeTab="1"/>
  </bookViews>
  <sheets>
    <sheet name="Info sheet" sheetId="333" r:id="rId1"/>
    <sheet name="Auto Menu" sheetId="81" r:id="rId2"/>
    <sheet name="Loan" sheetId="345" state="hidden" r:id="rId3"/>
    <sheet name="Motorcycle Menu" sheetId="342" state="hidden" r:id="rId4"/>
    <sheet name="GAP-WARRANTY" sheetId="346" state="hidden" r:id="rId5"/>
  </sheets>
  <definedNames>
    <definedName name="_xlnm._FilterDatabase" localSheetId="1" hidden="1">'Auto Menu'!$E$4:$F$4</definedName>
    <definedName name="_xlnm._FilterDatabase" localSheetId="4" hidden="1">'GAP-WARRANTY'!$E$4:$F$4</definedName>
    <definedName name="aaaaa" localSheetId="4">#REF!</definedName>
    <definedName name="aaaaa">#REF!</definedName>
    <definedName name="bbbbbb" localSheetId="4">#REF!</definedName>
    <definedName name="bbbbbb">#REF!</definedName>
    <definedName name="Beg_Bal" localSheetId="4">#REF!</definedName>
    <definedName name="Beg_Bal">#REF!</definedName>
    <definedName name="cccccc" localSheetId="4">#REF!</definedName>
    <definedName name="cccccc">#REF!</definedName>
    <definedName name="ccccccccccc" localSheetId="4">#REF!</definedName>
    <definedName name="ccccccccccc">#REF!</definedName>
    <definedName name="Cum_Int" localSheetId="4">#REF!</definedName>
    <definedName name="Cum_Int">#REF!</definedName>
    <definedName name="Data" localSheetId="4">#REF!</definedName>
    <definedName name="Data">#REF!</definedName>
    <definedName name="ddddddd" localSheetId="4">#REF!</definedName>
    <definedName name="ddddddd">#REF!</definedName>
    <definedName name="End_Bal" localSheetId="4">#REF!</definedName>
    <definedName name="End_Bal">#REF!</definedName>
    <definedName name="Extra_Pay" localSheetId="4">#REF!</definedName>
    <definedName name="Extra_Pay">#REF!</definedName>
    <definedName name="Full_Print" localSheetId="4">#REF!</definedName>
    <definedName name="Full_Print">#REF!</definedName>
    <definedName name="Header_Row" localSheetId="4">ROW(#REF!)</definedName>
    <definedName name="Header_Row">ROW(#REF!)</definedName>
    <definedName name="Int" localSheetId="4">#REF!</definedName>
    <definedName name="Int">#REF!</definedName>
    <definedName name="Interest_Rate" localSheetId="4">#REF!</definedName>
    <definedName name="Interest_Rate">#REF!</definedName>
    <definedName name="K" localSheetId="4">#REF!</definedName>
    <definedName name="K">#REF!</definedName>
    <definedName name="Last_Row" localSheetId="4">IF('GAP-WARRANTY'!Values_Entered,'GAP-WARRANTY'!Header_Row+'GAP-WARRANTY'!Number_of_Payments,'GAP-WARRANTY'!Header_Row)</definedName>
    <definedName name="Last_Row">IF(Values_Entered,Header_Row+Number_of_Payments,Header_Row)</definedName>
    <definedName name="Loan_Amount" localSheetId="4">#REF!</definedName>
    <definedName name="Loan_Amount">#REF!</definedName>
    <definedName name="Loan_Start" localSheetId="4">#REF!</definedName>
    <definedName name="Loan_Start">#REF!</definedName>
    <definedName name="Loan_Years" localSheetId="4">#REF!</definedName>
    <definedName name="Loan_Years">#REF!</definedName>
    <definedName name="Monthly_payment" localSheetId="4">#REF!</definedName>
    <definedName name="Monthly_payment">#REF!</definedName>
    <definedName name="n" localSheetId="4">#REF!</definedName>
    <definedName name="n">#REF!</definedName>
    <definedName name="name" localSheetId="4">'GAP-WARRANTY'!#REF!+'Info sheet'!#REF!</definedName>
    <definedName name="name">'Auto Menu'!#REF!+'Info sheet'!#REF!</definedName>
    <definedName name="Num_Pmt_Per_Year" localSheetId="4">#REF!</definedName>
    <definedName name="Num_Pmt_Per_Year">#REF!</definedName>
    <definedName name="Number_of_Payments" localSheetId="4">MATCH(0.01,'GAP-WARRANTY'!End_Bal,-1)+1</definedName>
    <definedName name="Number_of_Payments">MATCH(0.01,End_Bal,-1)+1</definedName>
    <definedName name="Pay_Date" localSheetId="4">#REF!</definedName>
    <definedName name="Pay_Date">#REF!</definedName>
    <definedName name="Pay_Num" localSheetId="4">#REF!</definedName>
    <definedName name="Pay_Num">#REF!</definedName>
    <definedName name="Payment_Date" localSheetId="4">DATE(YEAR('GAP-WARRANTY'!Loan_Start),MONTH('GAP-WARRANTY'!Loan_Start)+Payment_Number,DAY('GAP-WARRANTY'!Loan_Start))</definedName>
    <definedName name="Payment_Date">DATE(YEAR(Loan_Start),MONTH(Loan_Start)+Payment_Number,DAY(Loan_Start))</definedName>
    <definedName name="Princ" localSheetId="4">#REF!</definedName>
    <definedName name="Princ">#REF!</definedName>
    <definedName name="_xlnm.Print_Area" localSheetId="1">'Auto Menu'!$A$1:$X$48</definedName>
    <definedName name="_xlnm.Print_Area" localSheetId="4">'GAP-WARRANTY'!$A$1:$Y$48</definedName>
    <definedName name="Print_Area_Reset" localSheetId="4">OFFSET('GAP-WARRANTY'!Full_Print,0,0,'GAP-WARRANTY'!Last_Row)</definedName>
    <definedName name="Print_Area_Reset">OFFSET(Full_Print,0,0,Last_Row)</definedName>
    <definedName name="Sched_Pay" localSheetId="4">#REF!</definedName>
    <definedName name="Sched_Pay">#REF!</definedName>
    <definedName name="Scheduled_Extra_Payments" localSheetId="4">#REF!</definedName>
    <definedName name="Scheduled_Extra_Payments">#REF!</definedName>
    <definedName name="Scheduled_Interest_Rate" localSheetId="4">#REF!</definedName>
    <definedName name="Scheduled_Interest_Rate">#REF!</definedName>
    <definedName name="Scheduled_Monthly_Payment" localSheetId="4">#REF!</definedName>
    <definedName name="Scheduled_Monthly_Payment">#REF!</definedName>
    <definedName name="SUM__Info_sheet__B3" localSheetId="4">'GAP-WARRANTY'!#REF!</definedName>
    <definedName name="SUM__Info_sheet__B3">'Auto Menu'!#REF!</definedName>
    <definedName name="Total_Interest" localSheetId="4">#REF!</definedName>
    <definedName name="Total_Interest">#REF!</definedName>
    <definedName name="Total_Pay" localSheetId="4">#REF!</definedName>
    <definedName name="Total_Pay">#REF!</definedName>
    <definedName name="Values_Entered" localSheetId="4">IF('GAP-WARRANTY'!Loan_Amount*'GAP-WARRANTY'!Interest_Rate*'GAP-WARRANTY'!Loan_Years*'GAP-WARRANTY'!Loan_Start&gt;0,1,0)</definedName>
    <definedName name="Values_Entered">IF(Loan_Amount*Interest_Rate*Loan_Years*Loan_Start&gt;0,1,0)</definedName>
  </definedNames>
  <calcPr calcId="152511"/>
</workbook>
</file>

<file path=xl/calcChain.xml><?xml version="1.0" encoding="utf-8"?>
<calcChain xmlns="http://schemas.openxmlformats.org/spreadsheetml/2006/main">
  <c r="D12" i="345" l="1"/>
  <c r="G24" i="345"/>
  <c r="G17" i="345"/>
  <c r="C16" i="333"/>
  <c r="D4" i="81" l="1"/>
  <c r="J8" i="346" l="1"/>
  <c r="U7" i="346"/>
  <c r="P7" i="346"/>
  <c r="J7" i="346"/>
  <c r="P6" i="346"/>
  <c r="J6" i="346"/>
  <c r="D6" i="346"/>
  <c r="P5" i="346"/>
  <c r="J5" i="346"/>
  <c r="J4" i="346"/>
  <c r="D4" i="346"/>
  <c r="O6" i="81" l="1"/>
  <c r="C17" i="333"/>
  <c r="C18" i="333"/>
  <c r="G9" i="345"/>
  <c r="J9" i="345" s="1"/>
  <c r="G8" i="345"/>
  <c r="J8" i="345" s="1"/>
  <c r="D8" i="345"/>
  <c r="D20" i="345" s="1"/>
  <c r="D9" i="345"/>
  <c r="G21" i="345" s="1"/>
  <c r="D5" i="345"/>
  <c r="D17" i="345" l="1"/>
  <c r="D24" i="345"/>
  <c r="G12" i="345"/>
  <c r="J5" i="345"/>
  <c r="J11" i="345"/>
  <c r="G5" i="345"/>
  <c r="G11" i="345" s="1"/>
  <c r="G20" i="345"/>
  <c r="G23" i="345" s="1"/>
  <c r="D21" i="345"/>
  <c r="D23" i="345" s="1"/>
  <c r="D11" i="345"/>
  <c r="W7" i="346" s="1"/>
  <c r="P42" i="81" l="1"/>
  <c r="K42" i="346" s="1"/>
  <c r="V42" i="81"/>
  <c r="Q42" i="346" s="1"/>
  <c r="D42" i="81"/>
  <c r="J12" i="345"/>
  <c r="J42" i="81"/>
  <c r="V7" i="81"/>
  <c r="O5" i="81" l="1"/>
  <c r="L42" i="342"/>
  <c r="G42" i="342"/>
  <c r="B42" i="342"/>
  <c r="I13" i="342"/>
  <c r="N13" i="342" s="1"/>
  <c r="G13" i="342"/>
  <c r="L13" i="342" s="1"/>
  <c r="D13" i="342"/>
  <c r="B13" i="342"/>
  <c r="I8" i="342"/>
  <c r="P7" i="342"/>
  <c r="M7" i="342"/>
  <c r="I7" i="342"/>
  <c r="I6" i="342"/>
  <c r="D6" i="342"/>
  <c r="M5" i="342"/>
  <c r="I5" i="342"/>
  <c r="I4" i="342"/>
  <c r="D4" i="342"/>
  <c r="O7" i="81" l="1"/>
  <c r="D6" i="81"/>
  <c r="J4" i="81"/>
  <c r="C22" i="333" l="1"/>
  <c r="C23" i="333"/>
  <c r="B23" i="333"/>
  <c r="B25" i="333" s="1"/>
  <c r="T42" i="81"/>
  <c r="O42" i="346" s="1"/>
  <c r="C25" i="333" l="1"/>
  <c r="N42" i="81" l="1"/>
  <c r="I42" i="346" s="1"/>
  <c r="J13" i="81"/>
  <c r="P13" i="81" s="1"/>
  <c r="V13" i="81" s="1"/>
  <c r="H13" i="81"/>
  <c r="N13" i="81" s="1"/>
  <c r="T13" i="81" s="1"/>
  <c r="H42" i="81"/>
  <c r="D13" i="81" l="1"/>
  <c r="B13" i="81"/>
  <c r="B42" i="81"/>
  <c r="T7" i="81"/>
  <c r="J8" i="81"/>
  <c r="J7" i="81"/>
  <c r="J6" i="81"/>
  <c r="J5" i="81"/>
  <c r="N42" i="342" l="1"/>
  <c r="R7" i="342"/>
  <c r="I42" i="342"/>
  <c r="D42" i="342" l="1"/>
  <c r="B10" i="342"/>
  <c r="B10" i="81"/>
</calcChain>
</file>

<file path=xl/sharedStrings.xml><?xml version="1.0" encoding="utf-8"?>
<sst xmlns="http://schemas.openxmlformats.org/spreadsheetml/2006/main" count="244" uniqueCount="98">
  <si>
    <t>Preferred</t>
  </si>
  <si>
    <t>Value</t>
  </si>
  <si>
    <t>Basic</t>
  </si>
  <si>
    <t>Economy</t>
  </si>
  <si>
    <t>Sales Price:</t>
  </si>
  <si>
    <t>Cash Down:</t>
  </si>
  <si>
    <t>Balance:</t>
  </si>
  <si>
    <t>Trade Allow.:</t>
  </si>
  <si>
    <t xml:space="preserve"> Comprehensive Mechanical</t>
  </si>
  <si>
    <t xml:space="preserve"> Breakdown Coverage:</t>
  </si>
  <si>
    <t xml:space="preserve">  * Towing coverage</t>
  </si>
  <si>
    <t xml:space="preserve"> Total Loss Protection</t>
  </si>
  <si>
    <t>Trade Payoff:</t>
  </si>
  <si>
    <t>Base Payment:</t>
  </si>
  <si>
    <t xml:space="preserve">  * Rental car coverage</t>
  </si>
  <si>
    <t xml:space="preserve">  * If theft or total loss, pays difference</t>
  </si>
  <si>
    <t xml:space="preserve">     between actual cash value</t>
  </si>
  <si>
    <t xml:space="preserve">     and the loan balance</t>
  </si>
  <si>
    <t>Key Powersports</t>
  </si>
  <si>
    <t xml:space="preserve">Months or </t>
  </si>
  <si>
    <t>Miles</t>
  </si>
  <si>
    <t>Sale Price</t>
  </si>
  <si>
    <t>Trade</t>
  </si>
  <si>
    <t>Trade Payoff</t>
  </si>
  <si>
    <t>Amount Financed</t>
  </si>
  <si>
    <t>Rate</t>
  </si>
  <si>
    <t>Warranty Term</t>
  </si>
  <si>
    <t>Months</t>
  </si>
  <si>
    <t>Warranty Price</t>
  </si>
  <si>
    <t>Term</t>
  </si>
  <si>
    <t>Payments of</t>
  </si>
  <si>
    <t xml:space="preserve">Universal Theft Deterant </t>
  </si>
  <si>
    <t xml:space="preserve">  Payments of </t>
  </si>
  <si>
    <t>Cilajet Aviaation Paint Protection</t>
  </si>
  <si>
    <t>Guerenteed to protect</t>
  </si>
  <si>
    <t>Makes car look like new</t>
  </si>
  <si>
    <t>Protects against against hard water stans, sun UV rays</t>
  </si>
  <si>
    <t>bird droppings, acis rain, tree sap</t>
  </si>
  <si>
    <t>Stock Number</t>
  </si>
  <si>
    <t>Tax</t>
  </si>
  <si>
    <t xml:space="preserve">Payments of </t>
  </si>
  <si>
    <t>GAP price</t>
  </si>
  <si>
    <t xml:space="preserve"> Comprehensive Mechanical Coverage</t>
  </si>
  <si>
    <t>Business Manager</t>
  </si>
  <si>
    <t>Value tax</t>
  </si>
  <si>
    <t>Basic Tax</t>
  </si>
  <si>
    <t>Tax Rate</t>
  </si>
  <si>
    <t>Customer</t>
  </si>
  <si>
    <t xml:space="preserve">      Stock #:</t>
  </si>
  <si>
    <t xml:space="preserve">       Rate:</t>
  </si>
  <si>
    <t xml:space="preserve">     Date:</t>
  </si>
  <si>
    <t xml:space="preserve">Intigrates with onboard electrical and computer </t>
  </si>
  <si>
    <t>systems  shut down systems. Can not be by passed,</t>
  </si>
  <si>
    <t xml:space="preserve"> will never disarm  with same code</t>
  </si>
  <si>
    <r>
      <rPr>
        <b/>
        <sz val="12"/>
        <rFont val="Arial"/>
        <family val="2"/>
      </rPr>
      <t xml:space="preserve">For exact coverages, exlusions and limitations of the above optional value added products that you have selected, please refer to the specific product contract.  Payments listed above are estimates only.  For exact payment information, please refer to your Retail Installment Contract / Lease Agreement.  These value added products are not required in order to obtain finnancing or to lease / purchase a vehicle.  Each value added optional product may be perchased sparately. </t>
    </r>
    <r>
      <rPr>
        <b/>
        <sz val="10"/>
        <rFont val="Arial"/>
        <family val="2"/>
      </rPr>
      <t xml:space="preserve"> </t>
    </r>
  </si>
  <si>
    <t xml:space="preserve"> </t>
  </si>
  <si>
    <t xml:space="preserve">  * Pays parts, Labor and Taxes</t>
  </si>
  <si>
    <t>Customer Name</t>
  </si>
  <si>
    <t>Finance Manager</t>
  </si>
  <si>
    <t>Interest rate</t>
  </si>
  <si>
    <t>Length of loan (in months)</t>
  </si>
  <si>
    <t>Monthly payment</t>
  </si>
  <si>
    <t>Total cost</t>
  </si>
  <si>
    <t>Loan</t>
  </si>
  <si>
    <t>Amount financed</t>
  </si>
  <si>
    <t>Platinum price</t>
  </si>
  <si>
    <t>VALUE</t>
  </si>
  <si>
    <t>PLATINUM</t>
  </si>
  <si>
    <t>VALUE PRICE</t>
  </si>
  <si>
    <t>BASIC</t>
  </si>
  <si>
    <t>BASIC PRICE</t>
  </si>
  <si>
    <t>ECONOMY PRICE</t>
  </si>
  <si>
    <t>ECONOMY</t>
  </si>
  <si>
    <t xml:space="preserve">                                     Preferred</t>
  </si>
  <si>
    <t>Maintenance</t>
  </si>
  <si>
    <t>Pays for oil change, filter change</t>
  </si>
  <si>
    <t>rotates tires, tops off fluids every 6 months</t>
  </si>
  <si>
    <t>or 7,500 miles</t>
  </si>
  <si>
    <t>Protects windshiield from glare, dirt</t>
  </si>
  <si>
    <t>Pre paid Maintenance</t>
  </si>
  <si>
    <t xml:space="preserve"> Paint Protection</t>
  </si>
  <si>
    <t>Paint protection</t>
  </si>
  <si>
    <t>EasyCare Select</t>
  </si>
  <si>
    <t>Covers repairs in fabric/leather, Windshields</t>
  </si>
  <si>
    <t>Door dings, scratches and wheels</t>
  </si>
  <si>
    <t>Select</t>
  </si>
  <si>
    <t>If you are not presenting a product</t>
  </si>
  <si>
    <t>put 0 in the column</t>
  </si>
  <si>
    <t>GAP and service contract not taxed</t>
  </si>
  <si>
    <t>Johny rocket</t>
  </si>
  <si>
    <t>test</t>
  </si>
  <si>
    <t>Cash Down (inc rebate)</t>
  </si>
  <si>
    <t>Cash Down inc rebate</t>
  </si>
  <si>
    <t>This does not calculate trade difference</t>
  </si>
  <si>
    <t xml:space="preserve">so please take amount financed </t>
  </si>
  <si>
    <t>from your DMS</t>
  </si>
  <si>
    <t>Include cash and rebates</t>
  </si>
  <si>
    <t>Insert dealership name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</si>
</sst>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quot;$&quot;#,##0"/>
    <numFmt numFmtId="165" formatCode="0.0%"/>
    <numFmt numFmtId="166" formatCode="&quot;$&quot;#,##0.0"/>
    <numFmt numFmtId="167" formatCode="&quot;$&quot;#,##0.00"/>
    <numFmt numFmtId="168" formatCode="[$-F800]dddd\,\ mmmm\ dd\,\ yyyy"/>
  </numFmts>
  <fonts count="23" x14ac:knownFonts="1">
    <font>
      <sz val="10"/>
      <name val="Arial"/>
    </font>
    <font>
      <b/>
      <sz val="16"/>
      <name val="Arial"/>
      <family val="2"/>
    </font>
    <font>
      <b/>
      <sz val="12"/>
      <name val="Arial"/>
      <family val="2"/>
    </font>
    <font>
      <b/>
      <sz val="22"/>
      <name val="Arial"/>
      <family val="2"/>
    </font>
    <font>
      <b/>
      <sz val="10"/>
      <name val="Arial"/>
      <family val="2"/>
    </font>
    <font>
      <b/>
      <sz val="14"/>
      <name val="Arial"/>
      <family val="2"/>
    </font>
    <font>
      <sz val="10"/>
      <name val="Arial"/>
      <family val="2"/>
    </font>
    <font>
      <b/>
      <sz val="18"/>
      <color indexed="8"/>
      <name val="Arial"/>
      <family val="2"/>
    </font>
    <font>
      <b/>
      <sz val="48"/>
      <name val="Arial"/>
      <family val="2"/>
    </font>
    <font>
      <b/>
      <sz val="18"/>
      <name val="Arial"/>
      <family val="2"/>
    </font>
    <font>
      <b/>
      <u/>
      <sz val="16"/>
      <name val="Arial"/>
      <family val="2"/>
    </font>
    <font>
      <sz val="10"/>
      <name val="Calibri"/>
      <family val="1"/>
      <scheme val="minor"/>
    </font>
    <font>
      <sz val="11"/>
      <color theme="1"/>
      <name val="Agency FB"/>
      <family val="2"/>
    </font>
    <font>
      <sz val="11"/>
      <color rgb="FF3F3F76"/>
      <name val="Agency FB"/>
      <family val="2"/>
    </font>
    <font>
      <b/>
      <sz val="11"/>
      <color rgb="FFFA7D00"/>
      <name val="Agency FB"/>
      <family val="2"/>
    </font>
    <font>
      <b/>
      <u val="singleAccounting"/>
      <sz val="16"/>
      <name val="Arial"/>
      <family val="2"/>
    </font>
    <font>
      <b/>
      <sz val="10"/>
      <color theme="0"/>
      <name val="Arial"/>
      <family val="2"/>
    </font>
    <font>
      <b/>
      <sz val="20"/>
      <name val="Arial"/>
      <family val="2"/>
    </font>
    <font>
      <b/>
      <sz val="18"/>
      <color theme="0"/>
      <name val="Arial"/>
      <family val="2"/>
    </font>
    <font>
      <sz val="10"/>
      <name val="Calibri"/>
      <family val="2"/>
      <scheme val="minor"/>
    </font>
    <font>
      <b/>
      <sz val="10"/>
      <name val="Calibri"/>
      <family val="2"/>
      <scheme val="minor"/>
    </font>
    <font>
      <b/>
      <sz val="14"/>
      <name val="Calibri"/>
      <family val="2"/>
      <scheme val="minor"/>
    </font>
    <font>
      <b/>
      <u val="singleAccounting"/>
      <sz val="20"/>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s>
  <borders count="27">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double">
        <color theme="0" tint="-0.34998626667073579"/>
      </top>
      <bottom style="thin">
        <color theme="0" tint="-0.34998626667073579"/>
      </bottom>
      <diagonal/>
    </border>
    <border>
      <left/>
      <right/>
      <top style="thin">
        <color theme="0" tint="-0.34998626667073579"/>
      </top>
      <bottom style="double">
        <color theme="0" tint="-0.34998626667073579"/>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s>
  <cellStyleXfs count="6">
    <xf numFmtId="0" fontId="0" fillId="0" borderId="0"/>
    <xf numFmtId="0" fontId="11" fillId="0" borderId="0"/>
    <xf numFmtId="0" fontId="12" fillId="6" borderId="0" applyNumberFormat="0" applyBorder="0" applyAlignment="0" applyProtection="0"/>
    <xf numFmtId="0" fontId="13" fillId="4" borderId="10" applyNumberFormat="0" applyAlignment="0" applyProtection="0"/>
    <xf numFmtId="0" fontId="14" fillId="5" borderId="10" applyNumberFormat="0" applyAlignment="0" applyProtection="0"/>
    <xf numFmtId="44" fontId="6" fillId="0" borderId="0" applyFont="0" applyFill="0" applyBorder="0" applyAlignment="0" applyProtection="0"/>
  </cellStyleXfs>
  <cellXfs count="271">
    <xf numFmtId="0" fontId="0" fillId="0" borderId="0" xfId="0"/>
    <xf numFmtId="0" fontId="9" fillId="0" borderId="3" xfId="0" applyFont="1" applyFill="1" applyBorder="1" applyAlignment="1" applyProtection="1"/>
    <xf numFmtId="0" fontId="9" fillId="0" borderId="0" xfId="0" applyFont="1" applyFill="1" applyBorder="1" applyAlignment="1" applyProtection="1"/>
    <xf numFmtId="0" fontId="9" fillId="0" borderId="2" xfId="0" applyFont="1" applyFill="1" applyBorder="1" applyAlignment="1" applyProtection="1"/>
    <xf numFmtId="0" fontId="9" fillId="0" borderId="3" xfId="0" applyFont="1" applyFill="1" applyBorder="1" applyAlignment="1" applyProtection="1">
      <alignment horizontal="left"/>
    </xf>
    <xf numFmtId="0" fontId="9" fillId="0" borderId="0" xfId="0" applyFont="1" applyFill="1" applyBorder="1" applyAlignment="1" applyProtection="1">
      <alignment horizontal="left"/>
    </xf>
    <xf numFmtId="0" fontId="4" fillId="0" borderId="0" xfId="0" applyFont="1" applyProtection="1"/>
    <xf numFmtId="0" fontId="4" fillId="0" borderId="0" xfId="0" applyFont="1" applyAlignment="1" applyProtection="1">
      <alignment horizontal="center" vertical="center"/>
    </xf>
    <xf numFmtId="0" fontId="16" fillId="0" borderId="0" xfId="0" applyFont="1" applyProtection="1"/>
    <xf numFmtId="165" fontId="16" fillId="0" borderId="0" xfId="0" applyNumberFormat="1" applyFont="1" applyProtection="1"/>
    <xf numFmtId="166" fontId="16" fillId="0" borderId="0" xfId="0" applyNumberFormat="1" applyFont="1" applyAlignment="1" applyProtection="1">
      <alignment horizontal="center" vertical="center"/>
    </xf>
    <xf numFmtId="164" fontId="16" fillId="0" borderId="0" xfId="0" applyNumberFormat="1" applyFont="1" applyProtection="1"/>
    <xf numFmtId="0" fontId="16" fillId="0" borderId="0" xfId="0" applyFont="1" applyAlignment="1" applyProtection="1">
      <alignment horizontal="center" vertical="center"/>
    </xf>
    <xf numFmtId="167" fontId="16" fillId="0" borderId="0" xfId="0" applyNumberFormat="1" applyFont="1" applyAlignment="1" applyProtection="1">
      <alignment horizontal="center" vertical="center"/>
    </xf>
    <xf numFmtId="167" fontId="16" fillId="0" borderId="0" xfId="0" applyNumberFormat="1" applyFont="1" applyProtection="1"/>
    <xf numFmtId="0" fontId="1" fillId="2" borderId="0" xfId="0" applyFont="1" applyFill="1" applyBorder="1" applyAlignment="1" applyProtection="1">
      <alignment horizontal="right"/>
    </xf>
    <xf numFmtId="0" fontId="1" fillId="2" borderId="0" xfId="0" applyFont="1" applyFill="1" applyBorder="1" applyAlignment="1" applyProtection="1">
      <alignment horizontal="center"/>
    </xf>
    <xf numFmtId="44" fontId="1" fillId="0" borderId="0" xfId="0" applyNumberFormat="1" applyFont="1" applyBorder="1" applyProtection="1"/>
    <xf numFmtId="0" fontId="9" fillId="2" borderId="0" xfId="0" applyFont="1" applyFill="1" applyBorder="1" applyProtection="1"/>
    <xf numFmtId="3" fontId="9" fillId="2" borderId="0" xfId="0" applyNumberFormat="1" applyFont="1" applyFill="1" applyBorder="1" applyProtection="1"/>
    <xf numFmtId="0" fontId="9" fillId="2" borderId="0" xfId="0" applyFont="1" applyFill="1" applyBorder="1" applyAlignment="1" applyProtection="1"/>
    <xf numFmtId="0" fontId="9" fillId="2" borderId="11" xfId="0" applyFont="1" applyFill="1" applyBorder="1" applyProtection="1"/>
    <xf numFmtId="0" fontId="9" fillId="2" borderId="6" xfId="0" applyFont="1" applyFill="1" applyBorder="1" applyProtection="1"/>
    <xf numFmtId="0" fontId="9" fillId="2" borderId="3" xfId="0" applyFont="1" applyFill="1" applyBorder="1" applyProtection="1"/>
    <xf numFmtId="0" fontId="1" fillId="2" borderId="5" xfId="0" applyFont="1" applyFill="1" applyBorder="1" applyAlignment="1" applyProtection="1">
      <alignment horizontal="center"/>
    </xf>
    <xf numFmtId="0" fontId="1" fillId="2" borderId="1" xfId="0" applyFont="1" applyFill="1" applyBorder="1" applyAlignment="1" applyProtection="1"/>
    <xf numFmtId="44" fontId="1" fillId="2" borderId="1" xfId="0" applyNumberFormat="1" applyFont="1" applyFill="1" applyBorder="1" applyAlignment="1" applyProtection="1"/>
    <xf numFmtId="0" fontId="1" fillId="2" borderId="4" xfId="0" applyFont="1" applyFill="1" applyBorder="1" applyAlignment="1" applyProtection="1"/>
    <xf numFmtId="0" fontId="9" fillId="2" borderId="3" xfId="0" applyFont="1" applyFill="1" applyBorder="1" applyAlignment="1" applyProtection="1"/>
    <xf numFmtId="44" fontId="15" fillId="2" borderId="4" xfId="0" applyNumberFormat="1" applyFont="1" applyFill="1" applyBorder="1" applyAlignment="1" applyProtection="1"/>
    <xf numFmtId="164" fontId="1" fillId="2" borderId="0" xfId="0" applyNumberFormat="1" applyFont="1" applyFill="1" applyBorder="1" applyAlignment="1" applyProtection="1"/>
    <xf numFmtId="0" fontId="1" fillId="2" borderId="0" xfId="0" applyFont="1" applyFill="1" applyBorder="1" applyProtection="1"/>
    <xf numFmtId="164" fontId="1" fillId="2" borderId="0" xfId="0" applyNumberFormat="1" applyFont="1" applyFill="1" applyBorder="1" applyProtection="1"/>
    <xf numFmtId="10" fontId="1" fillId="2" borderId="0" xfId="0" applyNumberFormat="1" applyFont="1" applyFill="1" applyBorder="1" applyProtection="1"/>
    <xf numFmtId="0" fontId="1" fillId="2" borderId="0" xfId="0" applyNumberFormat="1" applyFont="1" applyFill="1" applyBorder="1" applyProtection="1"/>
    <xf numFmtId="0" fontId="1" fillId="2" borderId="0"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9" fillId="2" borderId="3" xfId="0" applyFont="1" applyFill="1" applyBorder="1" applyAlignment="1" applyProtection="1">
      <alignment horizontal="right"/>
    </xf>
    <xf numFmtId="0" fontId="1" fillId="2" borderId="0" xfId="0" applyFont="1" applyFill="1" applyBorder="1" applyAlignment="1" applyProtection="1"/>
    <xf numFmtId="0" fontId="4" fillId="2" borderId="0" xfId="0" applyFont="1" applyFill="1" applyBorder="1" applyProtection="1"/>
    <xf numFmtId="0" fontId="4" fillId="0" borderId="0" xfId="0" applyFont="1" applyFill="1" applyBorder="1" applyProtection="1"/>
    <xf numFmtId="0" fontId="2" fillId="2" borderId="0" xfId="0" applyFont="1" applyFill="1" applyBorder="1" applyProtection="1"/>
    <xf numFmtId="0" fontId="4" fillId="0" borderId="0" xfId="0" applyFont="1" applyBorder="1" applyProtection="1"/>
    <xf numFmtId="0" fontId="3" fillId="2" borderId="0" xfId="0" applyFont="1" applyFill="1" applyBorder="1" applyProtection="1"/>
    <xf numFmtId="0" fontId="3" fillId="0" borderId="0" xfId="0" applyFont="1" applyFill="1" applyBorder="1" applyProtection="1"/>
    <xf numFmtId="0" fontId="9" fillId="2" borderId="12" xfId="0" applyFont="1" applyFill="1" applyBorder="1" applyProtection="1"/>
    <xf numFmtId="0" fontId="9" fillId="2" borderId="2" xfId="0" applyFont="1" applyFill="1" applyBorder="1" applyProtection="1"/>
    <xf numFmtId="0" fontId="4" fillId="0" borderId="2" xfId="0" applyFont="1" applyFill="1" applyBorder="1" applyProtection="1"/>
    <xf numFmtId="0" fontId="4" fillId="0" borderId="3" xfId="0" applyFont="1" applyBorder="1" applyProtection="1"/>
    <xf numFmtId="0" fontId="4" fillId="0" borderId="2" xfId="0" applyFont="1" applyBorder="1" applyProtection="1"/>
    <xf numFmtId="0" fontId="1" fillId="0" borderId="3" xfId="0" applyFont="1" applyFill="1" applyBorder="1" applyAlignment="1" applyProtection="1"/>
    <xf numFmtId="0" fontId="4" fillId="0" borderId="0" xfId="0" applyFont="1" applyFill="1" applyBorder="1" applyAlignment="1" applyProtection="1"/>
    <xf numFmtId="0" fontId="4" fillId="0" borderId="2" xfId="0" applyFont="1" applyFill="1" applyBorder="1" applyAlignment="1" applyProtection="1"/>
    <xf numFmtId="0" fontId="4" fillId="0" borderId="3" xfId="0" applyFont="1" applyFill="1" applyBorder="1" applyProtection="1"/>
    <xf numFmtId="0" fontId="1" fillId="0" borderId="0" xfId="0" applyFont="1" applyFill="1" applyBorder="1" applyAlignment="1" applyProtection="1"/>
    <xf numFmtId="0" fontId="1" fillId="0" borderId="2" xfId="0" applyFont="1" applyFill="1" applyBorder="1" applyAlignment="1" applyProtection="1"/>
    <xf numFmtId="0" fontId="9" fillId="2" borderId="3" xfId="0" quotePrefix="1" applyFont="1" applyFill="1" applyBorder="1" applyProtection="1"/>
    <xf numFmtId="0" fontId="4" fillId="2" borderId="11" xfId="0" applyFont="1" applyFill="1" applyBorder="1" applyProtection="1"/>
    <xf numFmtId="0" fontId="4" fillId="2" borderId="6" xfId="0" applyFont="1" applyFill="1" applyBorder="1" applyProtection="1"/>
    <xf numFmtId="0" fontId="4" fillId="2" borderId="12" xfId="0" applyFont="1" applyFill="1" applyBorder="1" applyProtection="1"/>
    <xf numFmtId="0" fontId="2" fillId="2" borderId="3" xfId="0" applyFont="1" applyFill="1" applyBorder="1" applyProtection="1"/>
    <xf numFmtId="0" fontId="1" fillId="2" borderId="2" xfId="0" applyFont="1" applyFill="1" applyBorder="1" applyAlignment="1" applyProtection="1">
      <alignment horizontal="center"/>
    </xf>
    <xf numFmtId="0" fontId="9" fillId="0" borderId="3" xfId="0" applyFont="1" applyBorder="1" applyProtection="1"/>
    <xf numFmtId="0" fontId="1" fillId="2" borderId="2" xfId="0" applyFont="1" applyFill="1" applyBorder="1" applyProtection="1"/>
    <xf numFmtId="0" fontId="1" fillId="0" borderId="2" xfId="0" applyFont="1" applyFill="1" applyBorder="1" applyProtection="1"/>
    <xf numFmtId="0" fontId="4" fillId="0" borderId="5" xfId="0" applyFont="1" applyBorder="1" applyProtection="1"/>
    <xf numFmtId="0" fontId="4" fillId="0" borderId="1" xfId="0" applyFont="1" applyBorder="1" applyProtection="1"/>
    <xf numFmtId="0" fontId="1" fillId="2" borderId="1" xfId="0" applyFont="1" applyFill="1" applyBorder="1" applyProtection="1"/>
    <xf numFmtId="0" fontId="1" fillId="2" borderId="1" xfId="0" applyFont="1" applyFill="1" applyBorder="1" applyAlignment="1" applyProtection="1">
      <alignment horizontal="left"/>
    </xf>
    <xf numFmtId="164" fontId="1" fillId="2" borderId="1" xfId="0" applyNumberFormat="1" applyFont="1" applyFill="1" applyBorder="1" applyProtection="1"/>
    <xf numFmtId="0" fontId="1" fillId="2" borderId="4" xfId="0" applyFont="1" applyFill="1" applyBorder="1" applyProtection="1"/>
    <xf numFmtId="0" fontId="1" fillId="0" borderId="3" xfId="0" applyFont="1" applyFill="1" applyBorder="1" applyAlignment="1" applyProtection="1">
      <alignment horizontal="left"/>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9" fillId="0" borderId="2" xfId="0" applyFont="1" applyFill="1" applyBorder="1" applyAlignment="1" applyProtection="1">
      <alignment horizontal="left"/>
    </xf>
    <xf numFmtId="0" fontId="4" fillId="0" borderId="2" xfId="0" applyFont="1" applyFill="1" applyBorder="1" applyAlignment="1" applyProtection="1">
      <alignment horizontal="left"/>
    </xf>
    <xf numFmtId="0" fontId="1" fillId="0" borderId="2" xfId="0" applyFont="1" applyFill="1" applyBorder="1" applyAlignment="1" applyProtection="1">
      <alignment horizontal="left"/>
    </xf>
    <xf numFmtId="0" fontId="9" fillId="2" borderId="2" xfId="0" applyFont="1" applyFill="1" applyBorder="1" applyAlignment="1" applyProtection="1">
      <alignment horizontal="left"/>
    </xf>
    <xf numFmtId="0" fontId="9" fillId="0" borderId="0" xfId="0" applyFont="1" applyBorder="1" applyProtection="1"/>
    <xf numFmtId="0" fontId="18" fillId="2" borderId="0" xfId="0" applyFont="1" applyFill="1" applyBorder="1" applyAlignment="1" applyProtection="1">
      <alignment horizontal="center"/>
    </xf>
    <xf numFmtId="0" fontId="18" fillId="2" borderId="2" xfId="0" applyFont="1" applyFill="1" applyBorder="1" applyProtection="1"/>
    <xf numFmtId="0" fontId="18" fillId="2" borderId="3" xfId="0" applyFont="1" applyFill="1" applyBorder="1" applyProtection="1"/>
    <xf numFmtId="0" fontId="18" fillId="2" borderId="0" xfId="0" applyFont="1" applyFill="1" applyBorder="1" applyProtection="1"/>
    <xf numFmtId="0" fontId="16" fillId="0" borderId="3" xfId="0" applyFont="1" applyFill="1" applyBorder="1" applyProtection="1"/>
    <xf numFmtId="0" fontId="16" fillId="0" borderId="0" xfId="0" applyFont="1" applyFill="1" applyBorder="1" applyProtection="1"/>
    <xf numFmtId="0" fontId="16" fillId="0" borderId="2" xfId="0" applyFont="1" applyFill="1" applyBorder="1" applyProtection="1"/>
    <xf numFmtId="0" fontId="4" fillId="7" borderId="0" xfId="0" applyFont="1" applyFill="1" applyBorder="1" applyAlignment="1" applyProtection="1">
      <alignment horizontal="centerContinuous"/>
    </xf>
    <xf numFmtId="0" fontId="9" fillId="7" borderId="0" xfId="0" applyFont="1" applyFill="1" applyBorder="1" applyProtection="1"/>
    <xf numFmtId="0" fontId="9" fillId="7" borderId="0" xfId="0" applyFont="1" applyFill="1" applyBorder="1" applyAlignment="1" applyProtection="1">
      <alignment horizontal="right"/>
    </xf>
    <xf numFmtId="0" fontId="9" fillId="7" borderId="0" xfId="0" applyFont="1" applyFill="1" applyBorder="1" applyAlignment="1" applyProtection="1">
      <alignment horizontal="center"/>
    </xf>
    <xf numFmtId="3" fontId="9" fillId="7" borderId="0" xfId="0" applyNumberFormat="1" applyFont="1" applyFill="1" applyBorder="1" applyProtection="1"/>
    <xf numFmtId="0" fontId="9" fillId="7" borderId="0" xfId="0" applyFont="1" applyFill="1" applyBorder="1" applyAlignment="1" applyProtection="1">
      <alignment horizontal="left"/>
    </xf>
    <xf numFmtId="0" fontId="4" fillId="7" borderId="0" xfId="0" applyFont="1" applyFill="1" applyBorder="1" applyProtection="1"/>
    <xf numFmtId="0" fontId="5" fillId="7" borderId="0" xfId="0" applyFont="1" applyFill="1" applyBorder="1" applyProtection="1"/>
    <xf numFmtId="0" fontId="9" fillId="7" borderId="0" xfId="0" quotePrefix="1" applyFont="1" applyFill="1" applyBorder="1" applyProtection="1"/>
    <xf numFmtId="0" fontId="1" fillId="7" borderId="0" xfId="0" applyFont="1" applyFill="1" applyBorder="1" applyAlignment="1" applyProtection="1">
      <alignment horizontal="center"/>
    </xf>
    <xf numFmtId="0" fontId="1" fillId="7" borderId="0" xfId="0" applyFont="1" applyFill="1" applyBorder="1" applyAlignment="1" applyProtection="1"/>
    <xf numFmtId="44" fontId="1" fillId="7" borderId="0" xfId="0" applyNumberFormat="1" applyFont="1" applyFill="1" applyBorder="1" applyAlignment="1" applyProtection="1"/>
    <xf numFmtId="0" fontId="4" fillId="2" borderId="7" xfId="0" applyFont="1" applyFill="1" applyBorder="1" applyAlignment="1" applyProtection="1">
      <alignment horizontal="centerContinuous"/>
    </xf>
    <xf numFmtId="0" fontId="4" fillId="2" borderId="8" xfId="0" applyFont="1" applyFill="1" applyBorder="1" applyAlignment="1" applyProtection="1">
      <alignment horizontal="centerContinuous"/>
    </xf>
    <xf numFmtId="0" fontId="4" fillId="2" borderId="9" xfId="0" applyFont="1" applyFill="1" applyBorder="1" applyAlignment="1" applyProtection="1">
      <alignment horizontal="centerContinuous"/>
    </xf>
    <xf numFmtId="49" fontId="1" fillId="2" borderId="0" xfId="0" applyNumberFormat="1" applyFont="1" applyFill="1" applyBorder="1" applyAlignment="1" applyProtection="1"/>
    <xf numFmtId="0" fontId="10" fillId="2" borderId="0" xfId="0" applyNumberFormat="1" applyFont="1" applyFill="1" applyBorder="1" applyAlignment="1" applyProtection="1">
      <alignment horizontal="center"/>
    </xf>
    <xf numFmtId="0" fontId="4" fillId="0" borderId="0" xfId="0" applyFont="1" applyAlignment="1" applyProtection="1">
      <alignment horizontal="left" vertical="center"/>
    </xf>
    <xf numFmtId="0" fontId="16" fillId="0" borderId="0" xfId="0" applyFont="1" applyAlignment="1" applyProtection="1">
      <alignment horizontal="left" vertical="center"/>
    </xf>
    <xf numFmtId="0" fontId="4" fillId="8" borderId="14" xfId="0" applyFont="1" applyFill="1" applyBorder="1" applyAlignment="1">
      <alignment horizontal="left" vertical="center"/>
    </xf>
    <xf numFmtId="0" fontId="4" fillId="8" borderId="17" xfId="0" applyFont="1" applyFill="1" applyBorder="1" applyAlignment="1">
      <alignment horizontal="left" vertical="center"/>
    </xf>
    <xf numFmtId="0" fontId="4" fillId="8" borderId="17" xfId="0" applyFont="1" applyFill="1" applyBorder="1" applyAlignment="1" applyProtection="1">
      <alignment horizontal="left" vertical="center"/>
    </xf>
    <xf numFmtId="0" fontId="4" fillId="8" borderId="15" xfId="0" applyFont="1" applyFill="1" applyBorder="1" applyAlignment="1" applyProtection="1">
      <alignment horizontal="left" vertical="center"/>
    </xf>
    <xf numFmtId="0" fontId="4" fillId="9" borderId="16" xfId="0" applyFont="1" applyFill="1" applyBorder="1" applyAlignment="1" applyProtection="1">
      <alignment horizontal="center" vertical="center"/>
      <protection locked="0"/>
    </xf>
    <xf numFmtId="164" fontId="4" fillId="9" borderId="16" xfId="0" applyNumberFormat="1" applyFont="1" applyFill="1" applyBorder="1" applyAlignment="1" applyProtection="1">
      <alignment horizontal="center" vertical="center"/>
      <protection locked="0"/>
    </xf>
    <xf numFmtId="165" fontId="4" fillId="9" borderId="16" xfId="0" applyNumberFormat="1" applyFont="1" applyFill="1" applyBorder="1" applyAlignment="1" applyProtection="1">
      <alignment horizontal="center" vertical="center"/>
      <protection locked="0"/>
    </xf>
    <xf numFmtId="0" fontId="4" fillId="9" borderId="0" xfId="0" applyFont="1" applyFill="1" applyAlignment="1" applyProtection="1">
      <alignment horizontal="center" vertical="center"/>
    </xf>
    <xf numFmtId="3" fontId="4" fillId="9" borderId="13" xfId="0" applyNumberFormat="1" applyFont="1" applyFill="1" applyBorder="1" applyAlignment="1" applyProtection="1">
      <alignment horizontal="center" vertical="center"/>
      <protection locked="0"/>
    </xf>
    <xf numFmtId="8" fontId="20" fillId="11" borderId="20" xfId="0" applyNumberFormat="1" applyFont="1" applyFill="1" applyBorder="1" applyAlignment="1" applyProtection="1">
      <alignment vertical="center"/>
    </xf>
    <xf numFmtId="44" fontId="20" fillId="11" borderId="19" xfId="0" applyNumberFormat="1" applyFont="1" applyFill="1" applyBorder="1" applyAlignment="1" applyProtection="1">
      <alignment vertical="center"/>
    </xf>
    <xf numFmtId="0" fontId="1" fillId="0" borderId="0" xfId="0" applyFont="1" applyFill="1" applyBorder="1" applyProtection="1"/>
    <xf numFmtId="0" fontId="2" fillId="0" borderId="0" xfId="0" applyFont="1" applyFill="1" applyBorder="1" applyProtection="1"/>
    <xf numFmtId="164" fontId="1" fillId="0" borderId="0" xfId="0" applyNumberFormat="1" applyFont="1" applyFill="1" applyBorder="1" applyAlignment="1" applyProtection="1"/>
    <xf numFmtId="49" fontId="1" fillId="0" borderId="0" xfId="0" applyNumberFormat="1" applyFont="1" applyFill="1" applyBorder="1" applyAlignment="1" applyProtection="1">
      <protection locked="0"/>
    </xf>
    <xf numFmtId="0" fontId="1" fillId="0" borderId="0" xfId="0" applyFont="1" applyFill="1" applyBorder="1" applyAlignment="1" applyProtection="1">
      <alignment horizontal="right"/>
    </xf>
    <xf numFmtId="164" fontId="1" fillId="0" borderId="0" xfId="0" applyNumberFormat="1" applyFont="1" applyFill="1" applyBorder="1" applyProtection="1"/>
    <xf numFmtId="0" fontId="4" fillId="0" borderId="0" xfId="0" applyFont="1" applyFill="1" applyBorder="1"/>
    <xf numFmtId="0" fontId="10" fillId="0" borderId="0" xfId="0" applyNumberFormat="1" applyFont="1" applyFill="1" applyBorder="1" applyAlignment="1" applyProtection="1">
      <alignment horizontal="center"/>
      <protection locked="0"/>
    </xf>
    <xf numFmtId="18"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center"/>
    </xf>
    <xf numFmtId="0" fontId="9" fillId="0" borderId="0" xfId="0" applyFont="1" applyFill="1" applyBorder="1" applyProtection="1"/>
    <xf numFmtId="0" fontId="1" fillId="0" borderId="0" xfId="0" applyNumberFormat="1" applyFont="1" applyFill="1" applyBorder="1" applyAlignment="1" applyProtection="1"/>
    <xf numFmtId="0" fontId="1" fillId="0" borderId="0" xfId="0" applyNumberFormat="1" applyFont="1" applyFill="1" applyBorder="1" applyProtection="1"/>
    <xf numFmtId="10" fontId="1" fillId="0" borderId="0" xfId="0" applyNumberFormat="1" applyFont="1" applyFill="1" applyBorder="1" applyProtection="1"/>
    <xf numFmtId="44" fontId="1" fillId="0" borderId="0" xfId="0" applyNumberFormat="1" applyFont="1" applyFill="1" applyBorder="1" applyProtection="1"/>
    <xf numFmtId="0" fontId="9" fillId="0" borderId="0" xfId="0" applyFont="1" applyFill="1" applyBorder="1" applyAlignment="1" applyProtection="1">
      <alignment horizontal="right"/>
    </xf>
    <xf numFmtId="0" fontId="9" fillId="0" borderId="0" xfId="0" applyFont="1" applyFill="1" applyBorder="1" applyAlignment="1" applyProtection="1">
      <alignment horizontal="center"/>
    </xf>
    <xf numFmtId="3" fontId="9" fillId="0" borderId="0" xfId="0" applyNumberFormat="1" applyFont="1" applyFill="1" applyBorder="1" applyProtection="1"/>
    <xf numFmtId="0" fontId="5" fillId="0" borderId="0" xfId="0" applyFont="1" applyFill="1" applyBorder="1" applyProtection="1"/>
    <xf numFmtId="0" fontId="9" fillId="0" borderId="0" xfId="0" quotePrefix="1" applyFont="1" applyFill="1" applyBorder="1" applyProtection="1"/>
    <xf numFmtId="0" fontId="17" fillId="0" borderId="0" xfId="0" applyFont="1" applyFill="1" applyBorder="1" applyAlignment="1" applyProtection="1">
      <alignment horizontal="center"/>
    </xf>
    <xf numFmtId="0" fontId="17" fillId="0" borderId="0" xfId="0" applyFont="1" applyFill="1" applyBorder="1" applyAlignment="1" applyProtection="1"/>
    <xf numFmtId="44" fontId="17" fillId="0" borderId="0" xfId="0" applyNumberFormat="1" applyFont="1" applyFill="1" applyBorder="1" applyAlignment="1" applyProtection="1"/>
    <xf numFmtId="44" fontId="22" fillId="0" borderId="0" xfId="0" applyNumberFormat="1" applyFont="1" applyFill="1" applyBorder="1" applyAlignment="1" applyProtection="1"/>
    <xf numFmtId="0" fontId="7" fillId="0" borderId="0" xfId="0" applyFont="1" applyFill="1" applyBorder="1" applyAlignment="1" applyProtection="1">
      <alignment horizontal="center"/>
    </xf>
    <xf numFmtId="0" fontId="19" fillId="0" borderId="0" xfId="0" applyFont="1" applyProtection="1"/>
    <xf numFmtId="0" fontId="19" fillId="0" borderId="0" xfId="0" applyFont="1" applyBorder="1" applyProtection="1"/>
    <xf numFmtId="0" fontId="21" fillId="10" borderId="0" xfId="0" applyFont="1" applyFill="1" applyAlignment="1" applyProtection="1">
      <alignment horizontal="center"/>
    </xf>
    <xf numFmtId="0" fontId="19" fillId="10" borderId="0" xfId="0" applyFont="1" applyFill="1" applyAlignment="1" applyProtection="1">
      <alignment horizontal="center"/>
    </xf>
    <xf numFmtId="0" fontId="20" fillId="10" borderId="0" xfId="0" applyFont="1" applyFill="1" applyAlignment="1" applyProtection="1">
      <alignment horizontal="center"/>
    </xf>
    <xf numFmtId="0" fontId="19" fillId="0" borderId="0" xfId="0" applyFont="1" applyAlignment="1" applyProtection="1">
      <alignment horizontal="left" vertical="center"/>
    </xf>
    <xf numFmtId="164" fontId="19" fillId="0" borderId="18" xfId="0" applyNumberFormat="1" applyFont="1" applyFill="1" applyBorder="1" applyAlignment="1" applyProtection="1">
      <alignment vertical="center"/>
    </xf>
    <xf numFmtId="10" fontId="19" fillId="0" borderId="18" xfId="0" applyNumberFormat="1" applyFont="1" applyBorder="1" applyAlignment="1" applyProtection="1">
      <alignment vertical="center"/>
    </xf>
    <xf numFmtId="0" fontId="19" fillId="0" borderId="18" xfId="0" applyFont="1" applyBorder="1" applyAlignment="1" applyProtection="1">
      <alignment vertical="center"/>
    </xf>
    <xf numFmtId="0" fontId="19" fillId="0" borderId="0" xfId="0" applyFont="1" applyAlignment="1" applyProtection="1">
      <alignment horizontal="left"/>
    </xf>
    <xf numFmtId="0" fontId="20" fillId="0" borderId="0" xfId="0" applyFont="1" applyAlignment="1" applyProtection="1">
      <alignment horizontal="left"/>
    </xf>
    <xf numFmtId="0" fontId="4" fillId="0" borderId="6" xfId="0" applyFont="1" applyFill="1" applyBorder="1" applyAlignment="1" applyProtection="1">
      <alignment horizontal="centerContinuous"/>
    </xf>
    <xf numFmtId="0" fontId="9" fillId="0" borderId="2" xfId="0" applyFont="1" applyFill="1" applyBorder="1" applyProtection="1"/>
    <xf numFmtId="0" fontId="4" fillId="0" borderId="1" xfId="0" applyFont="1" applyFill="1" applyBorder="1" applyProtection="1"/>
    <xf numFmtId="0" fontId="4" fillId="0" borderId="5" xfId="0" applyFont="1" applyFill="1" applyBorder="1" applyProtection="1"/>
    <xf numFmtId="0" fontId="4" fillId="0" borderId="4" xfId="0" applyFont="1" applyFill="1" applyBorder="1" applyProtection="1"/>
    <xf numFmtId="0" fontId="4" fillId="0" borderId="12" xfId="0" applyFont="1" applyFill="1" applyBorder="1" applyProtection="1"/>
    <xf numFmtId="0" fontId="4" fillId="0" borderId="11" xfId="0" applyFont="1" applyFill="1" applyBorder="1" applyProtection="1"/>
    <xf numFmtId="0" fontId="2" fillId="0" borderId="3" xfId="0" applyFont="1" applyFill="1" applyBorder="1" applyProtection="1"/>
    <xf numFmtId="0" fontId="1" fillId="0" borderId="1" xfId="0" applyFont="1" applyFill="1" applyBorder="1" applyProtection="1"/>
    <xf numFmtId="164" fontId="1" fillId="0" borderId="1" xfId="0" applyNumberFormat="1" applyFont="1" applyFill="1" applyBorder="1" applyProtection="1"/>
    <xf numFmtId="0" fontId="4" fillId="0" borderId="2" xfId="0" applyFont="1" applyFill="1" applyBorder="1"/>
    <xf numFmtId="0" fontId="3" fillId="10" borderId="8" xfId="0" applyFont="1" applyFill="1" applyBorder="1" applyAlignment="1" applyProtection="1">
      <alignment horizontal="center"/>
    </xf>
    <xf numFmtId="0" fontId="3" fillId="10" borderId="9" xfId="0" applyFont="1" applyFill="1" applyBorder="1" applyProtection="1"/>
    <xf numFmtId="0" fontId="3" fillId="10" borderId="7" xfId="0" applyFont="1" applyFill="1" applyBorder="1" applyProtection="1"/>
    <xf numFmtId="0" fontId="9" fillId="0" borderId="21" xfId="0" applyFont="1" applyFill="1" applyBorder="1" applyProtection="1"/>
    <xf numFmtId="0" fontId="4" fillId="0" borderId="21" xfId="0" applyFont="1" applyFill="1" applyBorder="1" applyProtection="1"/>
    <xf numFmtId="0" fontId="9" fillId="0" borderId="21" xfId="0" applyFont="1" applyFill="1" applyBorder="1" applyAlignment="1" applyProtection="1">
      <alignment horizontal="left"/>
    </xf>
    <xf numFmtId="0" fontId="4" fillId="0" borderId="21" xfId="0" applyFont="1" applyFill="1" applyBorder="1" applyAlignment="1" applyProtection="1">
      <alignment horizontal="left"/>
    </xf>
    <xf numFmtId="0" fontId="1" fillId="0" borderId="21" xfId="0" applyFont="1" applyFill="1" applyBorder="1" applyAlignment="1" applyProtection="1">
      <alignment horizontal="left"/>
    </xf>
    <xf numFmtId="0" fontId="17" fillId="0" borderId="21" xfId="0" applyFont="1" applyFill="1" applyBorder="1" applyAlignment="1" applyProtection="1"/>
    <xf numFmtId="0" fontId="4" fillId="0" borderId="21" xfId="0" applyFont="1" applyFill="1" applyBorder="1"/>
    <xf numFmtId="0" fontId="9" fillId="0" borderId="21" xfId="0" applyFont="1" applyFill="1" applyBorder="1" applyAlignment="1" applyProtection="1"/>
    <xf numFmtId="0" fontId="4" fillId="0" borderId="21" xfId="0" applyFont="1" applyFill="1" applyBorder="1" applyAlignment="1" applyProtection="1"/>
    <xf numFmtId="0" fontId="1" fillId="0" borderId="21" xfId="0" applyFont="1" applyFill="1" applyBorder="1" applyAlignment="1" applyProtection="1"/>
    <xf numFmtId="44" fontId="22" fillId="0" borderId="21" xfId="0" applyNumberFormat="1" applyFont="1" applyFill="1" applyBorder="1" applyAlignment="1" applyProtection="1"/>
    <xf numFmtId="0" fontId="9" fillId="0" borderId="22" xfId="0" applyFont="1" applyFill="1" applyBorder="1" applyProtection="1"/>
    <xf numFmtId="0" fontId="9" fillId="0" borderId="22" xfId="0" applyFont="1" applyFill="1" applyBorder="1" applyAlignment="1" applyProtection="1">
      <alignment horizontal="left"/>
    </xf>
    <xf numFmtId="0" fontId="4" fillId="0" borderId="22" xfId="0" applyFont="1" applyFill="1" applyBorder="1" applyProtection="1"/>
    <xf numFmtId="0" fontId="9" fillId="0" borderId="22" xfId="0" applyFont="1" applyFill="1" applyBorder="1" applyAlignment="1" applyProtection="1">
      <alignment horizontal="center"/>
    </xf>
    <xf numFmtId="0" fontId="17" fillId="0" borderId="22" xfId="0" applyFont="1" applyFill="1" applyBorder="1" applyAlignment="1" applyProtection="1"/>
    <xf numFmtId="0" fontId="4" fillId="0" borderId="22" xfId="0" applyFont="1" applyFill="1" applyBorder="1"/>
    <xf numFmtId="0" fontId="9" fillId="0" borderId="23" xfId="0" applyFont="1" applyFill="1" applyBorder="1" applyProtection="1"/>
    <xf numFmtId="0" fontId="9" fillId="0" borderId="24" xfId="0" applyFont="1" applyFill="1" applyBorder="1" applyProtection="1"/>
    <xf numFmtId="0" fontId="9" fillId="0" borderId="25" xfId="0" applyFont="1" applyFill="1" applyBorder="1" applyProtection="1"/>
    <xf numFmtId="0" fontId="4" fillId="0" borderId="24" xfId="0" applyFont="1" applyFill="1" applyBorder="1" applyProtection="1"/>
    <xf numFmtId="0" fontId="4" fillId="0" borderId="26" xfId="0" applyFont="1" applyFill="1" applyBorder="1" applyProtection="1"/>
    <xf numFmtId="0" fontId="4" fillId="0" borderId="0" xfId="0" applyFont="1" applyFill="1" applyBorder="1" applyAlignment="1" applyProtection="1"/>
    <xf numFmtId="0" fontId="7"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left"/>
    </xf>
    <xf numFmtId="0" fontId="4" fillId="9" borderId="16" xfId="0" applyFont="1" applyFill="1" applyBorder="1" applyAlignment="1" applyProtection="1">
      <alignment horizontal="center"/>
      <protection locked="0"/>
    </xf>
    <xf numFmtId="44" fontId="22" fillId="0" borderId="2" xfId="0" applyNumberFormat="1" applyFont="1" applyFill="1" applyBorder="1" applyAlignment="1" applyProtection="1"/>
    <xf numFmtId="0" fontId="4" fillId="0" borderId="1" xfId="0" applyFont="1" applyFill="1" applyBorder="1"/>
    <xf numFmtId="0" fontId="4" fillId="0" borderId="4" xfId="0" applyFont="1" applyFill="1" applyBorder="1"/>
    <xf numFmtId="0" fontId="9" fillId="0" borderId="2" xfId="0" applyFont="1" applyFill="1" applyBorder="1" applyAlignment="1" applyProtection="1">
      <alignment horizontal="center"/>
    </xf>
    <xf numFmtId="0" fontId="17" fillId="0" borderId="2" xfId="0" applyFont="1" applyFill="1" applyBorder="1" applyAlignment="1" applyProtection="1"/>
    <xf numFmtId="0" fontId="0" fillId="0" borderId="0" xfId="0" applyBorder="1"/>
    <xf numFmtId="0" fontId="0" fillId="0" borderId="3" xfId="0" applyBorder="1"/>
    <xf numFmtId="0" fontId="0" fillId="0" borderId="5" xfId="0" applyBorder="1"/>
    <xf numFmtId="0" fontId="3" fillId="10" borderId="6" xfId="0" applyFont="1" applyFill="1" applyBorder="1" applyAlignment="1" applyProtection="1">
      <alignment horizontal="center"/>
    </xf>
    <xf numFmtId="0" fontId="3" fillId="10" borderId="12" xfId="0" applyFont="1" applyFill="1" applyBorder="1" applyAlignment="1" applyProtection="1">
      <alignment horizontal="center"/>
    </xf>
    <xf numFmtId="0" fontId="4" fillId="0" borderId="1" xfId="0" applyFont="1" applyFill="1" applyBorder="1" applyAlignment="1" applyProtection="1">
      <alignment horizontal="centerContinuous"/>
    </xf>
    <xf numFmtId="0" fontId="4" fillId="0" borderId="4" xfId="0" applyFont="1" applyFill="1" applyBorder="1" applyAlignment="1" applyProtection="1">
      <alignment horizontal="centerContinuous"/>
    </xf>
    <xf numFmtId="0" fontId="4" fillId="0" borderId="0" xfId="0" applyFont="1" applyFill="1" applyBorder="1" applyAlignment="1" applyProtection="1">
      <alignment horizontal="left"/>
    </xf>
    <xf numFmtId="0" fontId="9" fillId="0" borderId="0" xfId="0" applyFont="1" applyFill="1" applyBorder="1" applyAlignment="1" applyProtection="1">
      <alignment horizontal="left"/>
    </xf>
    <xf numFmtId="0" fontId="8" fillId="0" borderId="6" xfId="0" applyFont="1" applyFill="1" applyBorder="1" applyAlignment="1" applyProtection="1"/>
    <xf numFmtId="166" fontId="16" fillId="7" borderId="0" xfId="0" applyNumberFormat="1" applyFont="1" applyFill="1" applyProtection="1"/>
    <xf numFmtId="0" fontId="4" fillId="0" borderId="11" xfId="0" applyFont="1" applyBorder="1" applyAlignment="1" applyProtection="1"/>
    <xf numFmtId="0" fontId="4" fillId="0" borderId="6" xfId="0" applyFont="1" applyBorder="1" applyAlignment="1" applyProtection="1"/>
    <xf numFmtId="0" fontId="4" fillId="0" borderId="12" xfId="0" applyFont="1" applyBorder="1" applyProtection="1"/>
    <xf numFmtId="0" fontId="4" fillId="0" borderId="4" xfId="0" applyFont="1" applyBorder="1" applyProtection="1"/>
    <xf numFmtId="164" fontId="4" fillId="0" borderId="0" xfId="0" applyNumberFormat="1" applyFont="1" applyProtection="1"/>
    <xf numFmtId="0" fontId="4" fillId="0" borderId="11" xfId="0" applyFont="1" applyBorder="1" applyAlignment="1" applyProtection="1">
      <alignment horizontal="center"/>
    </xf>
    <xf numFmtId="0" fontId="4" fillId="0" borderId="6" xfId="0" applyFont="1" applyBorder="1" applyAlignment="1" applyProtection="1">
      <alignment horizontal="center"/>
    </xf>
    <xf numFmtId="0" fontId="4" fillId="0" borderId="12" xfId="0" applyFont="1" applyBorder="1" applyAlignment="1" applyProtection="1">
      <alignment horizontal="center"/>
    </xf>
    <xf numFmtId="0" fontId="4" fillId="0" borderId="3" xfId="0" applyFont="1" applyBorder="1" applyAlignment="1" applyProtection="1">
      <alignment horizontal="center"/>
    </xf>
    <xf numFmtId="0" fontId="4" fillId="0" borderId="0" xfId="0" applyFont="1" applyBorder="1" applyAlignment="1" applyProtection="1">
      <alignment horizontal="center"/>
    </xf>
    <xf numFmtId="0" fontId="4" fillId="0" borderId="2" xfId="0" applyFont="1" applyBorder="1" applyAlignment="1" applyProtection="1">
      <alignment horizontal="center"/>
    </xf>
    <xf numFmtId="0" fontId="4" fillId="0" borderId="5" xfId="0" applyFont="1" applyBorder="1" applyAlignment="1" applyProtection="1">
      <alignment horizontal="center"/>
    </xf>
    <xf numFmtId="0" fontId="4" fillId="0" borderId="1" xfId="0" applyFont="1" applyBorder="1" applyAlignment="1" applyProtection="1">
      <alignment horizontal="center"/>
    </xf>
    <xf numFmtId="0" fontId="4" fillId="0" borderId="4" xfId="0" applyFont="1" applyBorder="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4" fillId="0" borderId="9" xfId="0" applyFont="1" applyBorder="1" applyAlignment="1" applyProtection="1">
      <alignment horizontal="center"/>
    </xf>
    <xf numFmtId="0" fontId="4" fillId="0" borderId="0" xfId="0" applyFont="1" applyAlignment="1" applyProtection="1">
      <alignment horizontal="center"/>
    </xf>
    <xf numFmtId="0" fontId="4" fillId="0" borderId="5" xfId="0" applyFont="1" applyFill="1" applyBorder="1" applyAlignment="1" applyProtection="1">
      <alignment horizontal="left"/>
    </xf>
    <xf numFmtId="0" fontId="4" fillId="0" borderId="1" xfId="0" applyFont="1" applyFill="1" applyBorder="1" applyAlignment="1" applyProtection="1">
      <alignment horizontal="left"/>
    </xf>
    <xf numFmtId="49" fontId="8" fillId="0" borderId="6" xfId="0" applyNumberFormat="1" applyFont="1" applyFill="1" applyBorder="1" applyAlignment="1" applyProtection="1">
      <alignment horizontal="center"/>
      <protection locked="0"/>
    </xf>
    <xf numFmtId="0" fontId="9"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1" fillId="0" borderId="1" xfId="0" applyFont="1" applyFill="1" applyBorder="1" applyAlignment="1" applyProtection="1">
      <alignment horizontal="center"/>
    </xf>
    <xf numFmtId="168" fontId="1" fillId="0" borderId="0" xfId="0" applyNumberFormat="1" applyFont="1" applyFill="1" applyBorder="1" applyAlignment="1" applyProtection="1">
      <alignment horizontal="center"/>
    </xf>
    <xf numFmtId="0" fontId="4" fillId="0" borderId="0" xfId="0" applyFont="1" applyFill="1" applyBorder="1" applyAlignment="1" applyProtection="1"/>
    <xf numFmtId="0" fontId="7" fillId="0" borderId="0" xfId="0" applyFont="1" applyFill="1" applyBorder="1" applyAlignment="1" applyProtection="1">
      <alignment horizontal="center"/>
    </xf>
    <xf numFmtId="0" fontId="4" fillId="0" borderId="0"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17"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3" fillId="10" borderId="8" xfId="0" applyFont="1" applyFill="1" applyBorder="1" applyAlignment="1" applyProtection="1">
      <alignment horizontal="center"/>
    </xf>
    <xf numFmtId="0" fontId="9" fillId="0" borderId="0" xfId="0" applyFont="1" applyFill="1" applyBorder="1" applyAlignment="1" applyProtection="1">
      <alignment horizontal="center"/>
    </xf>
    <xf numFmtId="0" fontId="20" fillId="10" borderId="0" xfId="0" applyFont="1" applyFill="1" applyAlignment="1" applyProtection="1">
      <alignment horizontal="center"/>
    </xf>
    <xf numFmtId="0" fontId="4" fillId="2" borderId="0" xfId="0" applyFont="1" applyFill="1" applyBorder="1" applyAlignment="1" applyProtection="1"/>
    <xf numFmtId="0" fontId="18" fillId="2" borderId="3" xfId="0" applyFont="1" applyFill="1" applyBorder="1" applyAlignment="1" applyProtection="1">
      <alignment horizontal="center"/>
    </xf>
    <xf numFmtId="0" fontId="18" fillId="2" borderId="0" xfId="0" applyFont="1" applyFill="1" applyBorder="1" applyAlignment="1" applyProtection="1">
      <alignment horizont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8" fillId="2" borderId="2" xfId="0" applyFont="1" applyFill="1" applyBorder="1" applyAlignment="1" applyProtection="1">
      <alignment horizontal="left"/>
    </xf>
    <xf numFmtId="0" fontId="4" fillId="2" borderId="0" xfId="0" applyFont="1" applyFill="1" applyBorder="1" applyAlignment="1" applyProtection="1">
      <alignment horizontal="center" vertical="top" wrapText="1"/>
    </xf>
    <xf numFmtId="0" fontId="7" fillId="2" borderId="0" xfId="0" applyFont="1" applyFill="1" applyBorder="1" applyAlignment="1" applyProtection="1">
      <alignment horizontal="center"/>
    </xf>
    <xf numFmtId="0" fontId="8" fillId="2" borderId="3"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2" xfId="0" applyFont="1" applyFill="1" applyBorder="1" applyAlignment="1" applyProtection="1">
      <alignment horizontal="center"/>
    </xf>
    <xf numFmtId="0" fontId="17" fillId="0" borderId="3" xfId="0" applyFont="1" applyBorder="1" applyAlignment="1" applyProtection="1">
      <alignment horizontal="left"/>
    </xf>
    <xf numFmtId="0" fontId="4" fillId="0" borderId="0" xfId="0" applyFont="1" applyBorder="1" applyAlignment="1" applyProtection="1">
      <alignment horizontal="left"/>
    </xf>
    <xf numFmtId="168" fontId="9" fillId="2" borderId="0" xfId="0" applyNumberFormat="1" applyFont="1" applyFill="1" applyBorder="1" applyAlignment="1" applyProtection="1">
      <alignment horizontal="left"/>
    </xf>
    <xf numFmtId="0" fontId="1" fillId="2" borderId="0" xfId="0" applyFont="1" applyFill="1" applyBorder="1" applyAlignment="1" applyProtection="1">
      <alignment horizontal="left"/>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0" fontId="3" fillId="7" borderId="0" xfId="0" applyFont="1" applyFill="1" applyBorder="1" applyAlignment="1" applyProtection="1">
      <alignment horizontal="center"/>
    </xf>
    <xf numFmtId="0" fontId="3" fillId="10" borderId="6" xfId="0" applyFont="1" applyFill="1" applyBorder="1" applyAlignment="1" applyProtection="1">
      <alignment horizontal="center" vertical="top"/>
    </xf>
    <xf numFmtId="0" fontId="8" fillId="0" borderId="0" xfId="0" applyFont="1" applyFill="1" applyBorder="1" applyAlignment="1" applyProtection="1">
      <alignment horizontal="center"/>
    </xf>
    <xf numFmtId="0" fontId="3" fillId="10" borderId="11" xfId="0" applyFont="1" applyFill="1" applyBorder="1" applyAlignment="1" applyProtection="1">
      <alignment horizontal="center"/>
    </xf>
    <xf numFmtId="0" fontId="3" fillId="10" borderId="6" xfId="0" applyFont="1" applyFill="1" applyBorder="1" applyAlignment="1" applyProtection="1">
      <alignment horizontal="center"/>
    </xf>
  </cellXfs>
  <cellStyles count="6">
    <cellStyle name="20% - Accent3 2" xfId="2"/>
    <cellStyle name="Calculation 2" xfId="4"/>
    <cellStyle name="Currency 2" xfId="5"/>
    <cellStyle name="Input 2" xfId="3"/>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933450</xdr:colOff>
      <xdr:row>1</xdr:row>
      <xdr:rowOff>67328</xdr:rowOff>
    </xdr:from>
    <xdr:to>
      <xdr:col>22</xdr:col>
      <xdr:colOff>1257300</xdr:colOff>
      <xdr:row>1</xdr:row>
      <xdr:rowOff>618280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69450" y="162578"/>
          <a:ext cx="1809750" cy="55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933450</xdr:colOff>
      <xdr:row>1</xdr:row>
      <xdr:rowOff>67328</xdr:rowOff>
    </xdr:from>
    <xdr:to>
      <xdr:col>18</xdr:col>
      <xdr:colOff>1257300</xdr:colOff>
      <xdr:row>4</xdr:row>
      <xdr:rowOff>132505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02800" y="153053"/>
          <a:ext cx="1800225" cy="55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933450</xdr:colOff>
      <xdr:row>1</xdr:row>
      <xdr:rowOff>67328</xdr:rowOff>
    </xdr:from>
    <xdr:to>
      <xdr:col>23</xdr:col>
      <xdr:colOff>1257300</xdr:colOff>
      <xdr:row>1</xdr:row>
      <xdr:rowOff>618280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36375" y="153053"/>
          <a:ext cx="1800225" cy="55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W26"/>
  <sheetViews>
    <sheetView workbookViewId="0">
      <selection activeCell="B10" sqref="B10"/>
    </sheetView>
  </sheetViews>
  <sheetFormatPr defaultRowHeight="15" customHeight="1" x14ac:dyDescent="0.2"/>
  <cols>
    <col min="1" max="1" width="22" style="106" customWidth="1"/>
    <col min="2" max="2" width="16.85546875" style="7" customWidth="1"/>
    <col min="3" max="3" width="10.5703125" style="6" customWidth="1"/>
    <col min="4" max="4" width="9.140625" style="6"/>
    <col min="5" max="5" width="11.28515625" style="6" customWidth="1"/>
    <col min="6" max="16384" width="9.140625" style="6"/>
  </cols>
  <sheetData>
    <row r="2" spans="1:23" ht="15" customHeight="1" thickBot="1" x14ac:dyDescent="0.25">
      <c r="Q2"/>
      <c r="R2"/>
      <c r="S2"/>
      <c r="T2"/>
      <c r="U2"/>
      <c r="V2"/>
      <c r="W2"/>
    </row>
    <row r="3" spans="1:23" ht="15" customHeight="1" x14ac:dyDescent="0.2">
      <c r="A3" s="108" t="s">
        <v>57</v>
      </c>
      <c r="B3" s="197" t="s">
        <v>89</v>
      </c>
      <c r="Q3"/>
      <c r="R3"/>
      <c r="S3"/>
      <c r="T3"/>
      <c r="U3"/>
      <c r="V3"/>
      <c r="W3"/>
    </row>
    <row r="4" spans="1:23" ht="15" customHeight="1" x14ac:dyDescent="0.2">
      <c r="A4" s="109" t="s">
        <v>58</v>
      </c>
      <c r="B4" s="197" t="s">
        <v>90</v>
      </c>
      <c r="Q4"/>
      <c r="R4"/>
      <c r="S4"/>
      <c r="T4"/>
      <c r="U4"/>
      <c r="V4"/>
      <c r="W4"/>
    </row>
    <row r="5" spans="1:23" ht="15" customHeight="1" x14ac:dyDescent="0.2">
      <c r="A5" s="110" t="s">
        <v>38</v>
      </c>
      <c r="B5" s="112">
        <v>2345</v>
      </c>
      <c r="Q5"/>
      <c r="R5"/>
      <c r="S5"/>
      <c r="T5"/>
      <c r="U5"/>
      <c r="V5"/>
      <c r="W5"/>
    </row>
    <row r="6" spans="1:23" ht="15" customHeight="1" thickBot="1" x14ac:dyDescent="0.25">
      <c r="A6" s="110" t="s">
        <v>21</v>
      </c>
      <c r="B6" s="113">
        <v>20000</v>
      </c>
      <c r="Q6"/>
      <c r="R6"/>
      <c r="S6"/>
      <c r="T6"/>
      <c r="U6"/>
      <c r="V6"/>
      <c r="W6"/>
    </row>
    <row r="7" spans="1:23" ht="15" customHeight="1" thickBot="1" x14ac:dyDescent="0.25">
      <c r="A7" s="110" t="s">
        <v>91</v>
      </c>
      <c r="B7" s="113">
        <v>2000</v>
      </c>
      <c r="E7" s="228" t="s">
        <v>96</v>
      </c>
      <c r="F7" s="229"/>
      <c r="G7" s="229"/>
      <c r="H7" s="230"/>
      <c r="Q7"/>
      <c r="R7"/>
      <c r="S7"/>
      <c r="T7"/>
      <c r="U7"/>
      <c r="V7"/>
      <c r="W7"/>
    </row>
    <row r="8" spans="1:23" ht="15" customHeight="1" x14ac:dyDescent="0.2">
      <c r="A8" s="110" t="s">
        <v>22</v>
      </c>
      <c r="B8" s="113">
        <v>0</v>
      </c>
      <c r="C8" s="218"/>
      <c r="E8" s="231"/>
      <c r="F8" s="231"/>
      <c r="G8" s="231"/>
      <c r="H8" s="231"/>
      <c r="Q8"/>
      <c r="R8"/>
      <c r="S8"/>
      <c r="T8"/>
      <c r="U8"/>
      <c r="V8"/>
      <c r="W8"/>
    </row>
    <row r="9" spans="1:23" ht="15" customHeight="1" thickBot="1" x14ac:dyDescent="0.25">
      <c r="A9" s="110" t="s">
        <v>23</v>
      </c>
      <c r="B9" s="113">
        <v>0</v>
      </c>
      <c r="Q9"/>
      <c r="R9"/>
      <c r="S9"/>
      <c r="T9"/>
      <c r="U9"/>
      <c r="V9"/>
      <c r="W9"/>
    </row>
    <row r="10" spans="1:23" ht="15" customHeight="1" x14ac:dyDescent="0.2">
      <c r="A10" s="110" t="s">
        <v>39</v>
      </c>
      <c r="B10" s="113">
        <v>1287</v>
      </c>
      <c r="E10" s="219" t="s">
        <v>93</v>
      </c>
      <c r="F10" s="220"/>
      <c r="G10" s="220"/>
      <c r="H10" s="221"/>
      <c r="Q10"/>
      <c r="R10"/>
      <c r="S10"/>
      <c r="T10"/>
      <c r="U10"/>
      <c r="V10"/>
      <c r="W10"/>
    </row>
    <row r="11" spans="1:23" ht="15" customHeight="1" x14ac:dyDescent="0.2">
      <c r="A11" s="110" t="s">
        <v>24</v>
      </c>
      <c r="B11" s="113">
        <v>22675</v>
      </c>
      <c r="E11" s="222" t="s">
        <v>94</v>
      </c>
      <c r="F11" s="223"/>
      <c r="G11" s="223"/>
      <c r="H11" s="224"/>
      <c r="Q11"/>
      <c r="R11"/>
      <c r="S11"/>
      <c r="T11"/>
      <c r="U11"/>
      <c r="V11"/>
      <c r="W11"/>
    </row>
    <row r="12" spans="1:23" ht="15" customHeight="1" thickBot="1" x14ac:dyDescent="0.25">
      <c r="A12" s="110" t="s">
        <v>25</v>
      </c>
      <c r="B12" s="114">
        <v>3.9E-2</v>
      </c>
      <c r="E12" s="225" t="s">
        <v>95</v>
      </c>
      <c r="F12" s="226"/>
      <c r="G12" s="226"/>
      <c r="H12" s="227"/>
      <c r="Q12"/>
      <c r="R12"/>
      <c r="S12"/>
      <c r="T12"/>
      <c r="U12"/>
      <c r="V12"/>
      <c r="W12"/>
    </row>
    <row r="13" spans="1:23" ht="15" customHeight="1" x14ac:dyDescent="0.2">
      <c r="A13" s="110" t="s">
        <v>29</v>
      </c>
      <c r="B13" s="112">
        <v>72</v>
      </c>
      <c r="Q13"/>
      <c r="R13"/>
      <c r="S13"/>
      <c r="T13"/>
      <c r="U13"/>
      <c r="V13"/>
      <c r="W13"/>
    </row>
    <row r="14" spans="1:23" ht="15" customHeight="1" x14ac:dyDescent="0.2">
      <c r="A14" s="110" t="s">
        <v>26</v>
      </c>
      <c r="B14" s="112">
        <v>72</v>
      </c>
      <c r="C14" s="115" t="s">
        <v>27</v>
      </c>
      <c r="D14" s="116">
        <v>100000</v>
      </c>
      <c r="E14" s="115" t="s">
        <v>20</v>
      </c>
      <c r="Q14"/>
      <c r="R14"/>
      <c r="S14"/>
      <c r="T14"/>
      <c r="U14"/>
      <c r="V14"/>
      <c r="W14"/>
    </row>
    <row r="15" spans="1:23" ht="15" customHeight="1" thickBot="1" x14ac:dyDescent="0.25">
      <c r="A15" s="110" t="s">
        <v>28</v>
      </c>
      <c r="B15" s="113">
        <v>1000</v>
      </c>
      <c r="Q15"/>
      <c r="R15"/>
      <c r="S15"/>
      <c r="T15"/>
      <c r="U15"/>
      <c r="V15"/>
      <c r="W15"/>
    </row>
    <row r="16" spans="1:23" ht="15" customHeight="1" x14ac:dyDescent="0.2">
      <c r="A16" s="110" t="s">
        <v>85</v>
      </c>
      <c r="B16" s="113">
        <v>540</v>
      </c>
      <c r="C16" s="213">
        <f>SUM(B16*B20)</f>
        <v>32.4</v>
      </c>
      <c r="E16" s="214" t="s">
        <v>86</v>
      </c>
      <c r="F16" s="215"/>
      <c r="G16" s="215"/>
      <c r="H16" s="216"/>
      <c r="Q16"/>
      <c r="R16"/>
      <c r="S16"/>
      <c r="T16"/>
      <c r="U16"/>
      <c r="V16"/>
      <c r="W16"/>
    </row>
    <row r="17" spans="1:23" ht="15" customHeight="1" thickBot="1" x14ac:dyDescent="0.25">
      <c r="A17" s="110" t="s">
        <v>74</v>
      </c>
      <c r="B17" s="113">
        <v>405</v>
      </c>
      <c r="C17" s="14">
        <f>SUM(B17*B20)</f>
        <v>24.3</v>
      </c>
      <c r="E17" s="232" t="s">
        <v>87</v>
      </c>
      <c r="F17" s="233"/>
      <c r="G17" s="233"/>
      <c r="H17" s="217"/>
      <c r="Q17"/>
      <c r="R17"/>
      <c r="S17"/>
      <c r="T17"/>
      <c r="U17"/>
      <c r="V17"/>
      <c r="W17"/>
    </row>
    <row r="18" spans="1:23" ht="15" customHeight="1" thickBot="1" x14ac:dyDescent="0.25">
      <c r="A18" s="110" t="s">
        <v>81</v>
      </c>
      <c r="B18" s="113">
        <v>999</v>
      </c>
      <c r="C18" s="14">
        <f>SUM(B18*B20)</f>
        <v>59.94</v>
      </c>
      <c r="E18" s="231"/>
      <c r="F18" s="231"/>
      <c r="G18" s="231"/>
      <c r="Q18"/>
      <c r="R18"/>
      <c r="S18"/>
      <c r="T18"/>
      <c r="U18"/>
      <c r="V18"/>
      <c r="W18"/>
    </row>
    <row r="19" spans="1:23" ht="15" customHeight="1" thickBot="1" x14ac:dyDescent="0.25">
      <c r="A19" s="110" t="s">
        <v>41</v>
      </c>
      <c r="B19" s="113">
        <v>500</v>
      </c>
      <c r="E19" s="228" t="s">
        <v>88</v>
      </c>
      <c r="F19" s="229"/>
      <c r="G19" s="229"/>
      <c r="H19" s="230"/>
      <c r="Q19"/>
      <c r="R19"/>
      <c r="S19"/>
      <c r="T19"/>
      <c r="U19"/>
      <c r="V19"/>
      <c r="W19"/>
    </row>
    <row r="20" spans="1:23" ht="15" customHeight="1" x14ac:dyDescent="0.2">
      <c r="A20" s="110" t="s">
        <v>46</v>
      </c>
      <c r="B20" s="114">
        <v>0.06</v>
      </c>
      <c r="E20" s="231"/>
      <c r="F20" s="231"/>
      <c r="G20" s="231"/>
      <c r="H20" s="231"/>
    </row>
    <row r="21" spans="1:23" ht="15" customHeight="1" thickBot="1" x14ac:dyDescent="0.25">
      <c r="A21" s="111"/>
      <c r="B21" s="113"/>
      <c r="C21" s="8" t="s">
        <v>44</v>
      </c>
      <c r="D21" s="8" t="s">
        <v>45</v>
      </c>
      <c r="E21" s="8"/>
    </row>
    <row r="22" spans="1:23" ht="15" customHeight="1" x14ac:dyDescent="0.2">
      <c r="C22" s="9">
        <f>SUM(B20)</f>
        <v>0.06</v>
      </c>
      <c r="D22" s="8"/>
      <c r="E22" s="8"/>
    </row>
    <row r="23" spans="1:23" ht="15" customHeight="1" x14ac:dyDescent="0.2">
      <c r="A23" s="107"/>
      <c r="B23" s="10">
        <f>SUM(B21,B17,B18)</f>
        <v>1404</v>
      </c>
      <c r="C23" s="11">
        <f>SUM(B21,B17)</f>
        <v>405</v>
      </c>
      <c r="D23" s="8"/>
    </row>
    <row r="24" spans="1:23" ht="15" customHeight="1" x14ac:dyDescent="0.2">
      <c r="A24" s="107"/>
      <c r="B24" s="12"/>
      <c r="C24" s="8"/>
      <c r="D24" s="8"/>
    </row>
    <row r="25" spans="1:23" ht="15" customHeight="1" x14ac:dyDescent="0.2">
      <c r="A25" s="107"/>
      <c r="B25" s="13">
        <f>SUM(B23*B20)</f>
        <v>84.24</v>
      </c>
      <c r="C25" s="14">
        <f>SUM(C23*C22)</f>
        <v>24.3</v>
      </c>
      <c r="D25" s="8"/>
    </row>
    <row r="26" spans="1:23" ht="15" customHeight="1" x14ac:dyDescent="0.2">
      <c r="A26" s="107"/>
      <c r="B26" s="12"/>
      <c r="C26" s="8"/>
      <c r="D26" s="8"/>
    </row>
  </sheetData>
  <sheetProtection password="E124" sheet="1" objects="1" scenarios="1" selectLockedCells="1"/>
  <mergeCells count="9">
    <mergeCell ref="E17:G17"/>
    <mergeCell ref="E18:G18"/>
    <mergeCell ref="E19:H19"/>
    <mergeCell ref="E20:H20"/>
    <mergeCell ref="E10:H10"/>
    <mergeCell ref="E11:H11"/>
    <mergeCell ref="E12:H12"/>
    <mergeCell ref="E7:H7"/>
    <mergeCell ref="E8:H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2">
    <tabColor rgb="FF00FF00"/>
    <pageSetUpPr fitToPage="1"/>
  </sheetPr>
  <dimension ref="A1:X60"/>
  <sheetViews>
    <sheetView showGridLines="0" tabSelected="1" zoomScale="50" zoomScaleNormal="50" workbookViewId="0">
      <selection activeCell="F2" sqref="F2:O2"/>
    </sheetView>
  </sheetViews>
  <sheetFormatPr defaultRowHeight="12.75" x14ac:dyDescent="0.2"/>
  <cols>
    <col min="1" max="1" width="10.28515625" style="43" customWidth="1"/>
    <col min="2" max="2" width="21.7109375" style="43" customWidth="1"/>
    <col min="3" max="3" width="24.5703125" style="43" customWidth="1"/>
    <col min="4" max="4" width="22.7109375" style="43" customWidth="1"/>
    <col min="5" max="5" width="16.7109375" style="43" customWidth="1"/>
    <col min="6" max="6" width="5" style="43" customWidth="1"/>
    <col min="7" max="7" width="9.28515625" style="43" customWidth="1"/>
    <col min="8" max="8" width="25.7109375" style="43" customWidth="1"/>
    <col min="9" max="9" width="21.85546875" style="43" customWidth="1"/>
    <col min="10" max="11" width="19.28515625" style="43" customWidth="1"/>
    <col min="12" max="12" width="3.7109375" style="43" customWidth="1"/>
    <col min="13" max="13" width="4.5703125" style="43" customWidth="1"/>
    <col min="14" max="14" width="23.7109375" style="43" customWidth="1"/>
    <col min="15" max="15" width="29.28515625" style="43" customWidth="1"/>
    <col min="16" max="16" width="18.7109375" style="43" customWidth="1"/>
    <col min="17" max="17" width="16.28515625" style="43" customWidth="1"/>
    <col min="18" max="18" width="5.140625" style="43" hidden="1" customWidth="1"/>
    <col min="19" max="19" width="10.5703125" style="43" customWidth="1"/>
    <col min="20" max="20" width="24.7109375" style="43" customWidth="1"/>
    <col min="21" max="21" width="23" style="43" customWidth="1"/>
    <col min="22" max="22" width="22.140625" style="43" customWidth="1"/>
    <col min="23" max="23" width="21.42578125" style="43" customWidth="1"/>
    <col min="24" max="24" width="7.42578125" style="43" customWidth="1"/>
    <col min="25" max="25" width="12.7109375" style="43" customWidth="1"/>
    <col min="26" max="26" width="135.28515625" style="43" customWidth="1"/>
    <col min="27" max="16384" width="9.140625" style="43"/>
  </cols>
  <sheetData>
    <row r="1" spans="1:24" ht="6.75" customHeight="1" thickBot="1" x14ac:dyDescent="0.25"/>
    <row r="2" spans="1:24" ht="59.25" customHeight="1" x14ac:dyDescent="0.8">
      <c r="A2" s="161"/>
      <c r="B2" s="212"/>
      <c r="C2" s="212"/>
      <c r="D2" s="212"/>
      <c r="E2" s="212"/>
      <c r="F2" s="234" t="s">
        <v>97</v>
      </c>
      <c r="G2" s="234"/>
      <c r="H2" s="234"/>
      <c r="I2" s="234"/>
      <c r="J2" s="234"/>
      <c r="K2" s="234"/>
      <c r="L2" s="234"/>
      <c r="M2" s="234"/>
      <c r="N2" s="234"/>
      <c r="O2" s="234"/>
      <c r="P2" s="212"/>
      <c r="Q2" s="212"/>
      <c r="R2" s="212"/>
      <c r="S2" s="212"/>
      <c r="T2" s="212"/>
      <c r="U2" s="212"/>
      <c r="V2" s="212"/>
      <c r="W2" s="212"/>
      <c r="X2" s="160"/>
    </row>
    <row r="3" spans="1:24" ht="14.25" hidden="1" customHeight="1" x14ac:dyDescent="0.25">
      <c r="A3" s="162"/>
      <c r="B3" s="120"/>
      <c r="E3" s="120"/>
      <c r="F3" s="120"/>
      <c r="G3" s="120"/>
      <c r="H3" s="120"/>
      <c r="I3" s="120"/>
      <c r="J3" s="120"/>
      <c r="K3" s="120"/>
      <c r="L3" s="120"/>
      <c r="M3" s="120"/>
      <c r="N3" s="120"/>
      <c r="O3" s="120"/>
      <c r="P3" s="120"/>
      <c r="X3" s="50"/>
    </row>
    <row r="4" spans="1:24" ht="33.75" customHeight="1" x14ac:dyDescent="0.4">
      <c r="A4" s="162"/>
      <c r="B4" s="243" t="s">
        <v>47</v>
      </c>
      <c r="C4" s="244"/>
      <c r="D4" s="121" t="str">
        <f>PROPER('Info sheet'!B3)</f>
        <v>Johny Rocket</v>
      </c>
      <c r="E4" s="121"/>
      <c r="F4" s="122"/>
      <c r="G4" s="122"/>
      <c r="H4" s="236" t="s">
        <v>4</v>
      </c>
      <c r="I4" s="236"/>
      <c r="J4" s="121">
        <f>SUM('Info sheet'!B6)</f>
        <v>20000</v>
      </c>
      <c r="K4" s="121"/>
      <c r="P4" s="124"/>
      <c r="T4" s="57"/>
      <c r="U4" s="57"/>
      <c r="V4" s="57"/>
      <c r="X4" s="50"/>
    </row>
    <row r="5" spans="1:24" ht="23.25" x14ac:dyDescent="0.35">
      <c r="A5" s="162"/>
      <c r="E5" s="125"/>
      <c r="F5" s="126"/>
      <c r="G5" s="126"/>
      <c r="I5" s="123" t="s">
        <v>92</v>
      </c>
      <c r="J5" s="121">
        <f>SUM('Info sheet'!B7)</f>
        <v>2000</v>
      </c>
      <c r="K5" s="121"/>
      <c r="N5" s="5" t="s">
        <v>50</v>
      </c>
      <c r="O5" s="238">
        <f ca="1">TODAY()</f>
        <v>42507</v>
      </c>
      <c r="P5" s="238"/>
      <c r="Q5" s="127"/>
      <c r="R5" s="127"/>
      <c r="S5" s="127"/>
      <c r="U5" s="123"/>
      <c r="V5" s="123"/>
      <c r="W5" s="128"/>
      <c r="X5" s="50"/>
    </row>
    <row r="6" spans="1:24" ht="23.25" x14ac:dyDescent="0.35">
      <c r="A6" s="162"/>
      <c r="B6" s="129" t="s">
        <v>43</v>
      </c>
      <c r="D6" s="121" t="str">
        <f>PROPER('Info sheet'!B4)</f>
        <v>Test</v>
      </c>
      <c r="E6" s="119"/>
      <c r="F6" s="119"/>
      <c r="G6" s="119"/>
      <c r="H6" s="236" t="s">
        <v>7</v>
      </c>
      <c r="I6" s="236"/>
      <c r="J6" s="121">
        <f>SUM('Info sheet'!B8)</f>
        <v>0</v>
      </c>
      <c r="L6" s="119"/>
      <c r="M6" s="119"/>
      <c r="N6" s="57" t="s">
        <v>48</v>
      </c>
      <c r="O6" s="130">
        <f>SUM('Info sheet'!B5)</f>
        <v>2345</v>
      </c>
      <c r="P6" s="119"/>
      <c r="Q6" s="119"/>
      <c r="R6" s="119"/>
      <c r="S6" s="119"/>
      <c r="T6" s="119"/>
      <c r="U6" s="119"/>
      <c r="V6" s="119"/>
      <c r="W6" s="119"/>
      <c r="X6" s="50"/>
    </row>
    <row r="7" spans="1:24" ht="20.25" x14ac:dyDescent="0.3">
      <c r="A7" s="162"/>
      <c r="E7" s="131"/>
      <c r="F7" s="119"/>
      <c r="G7" s="119"/>
      <c r="H7" s="236" t="s">
        <v>12</v>
      </c>
      <c r="I7" s="236"/>
      <c r="J7" s="121">
        <f>SUM('Info sheet'!B9)</f>
        <v>0</v>
      </c>
      <c r="L7" s="119"/>
      <c r="M7" s="119"/>
      <c r="N7" s="76" t="s">
        <v>49</v>
      </c>
      <c r="O7" s="132">
        <f>SUM('Info sheet'!B12)</f>
        <v>3.9E-2</v>
      </c>
      <c r="P7" s="119"/>
      <c r="Q7" s="123" t="s">
        <v>13</v>
      </c>
      <c r="R7" s="123"/>
      <c r="S7" s="123"/>
      <c r="T7" s="128">
        <f>SUM('Info sheet'!B13)</f>
        <v>72</v>
      </c>
      <c r="U7" s="76" t="s">
        <v>30</v>
      </c>
      <c r="V7" s="133">
        <f>SUM(Loan!D11)</f>
        <v>-353.72231058571049</v>
      </c>
      <c r="W7" s="119"/>
      <c r="X7" s="50"/>
    </row>
    <row r="8" spans="1:24" ht="21" thickBot="1" x14ac:dyDescent="0.35">
      <c r="A8" s="158"/>
      <c r="B8" s="157"/>
      <c r="C8" s="157"/>
      <c r="D8" s="163"/>
      <c r="E8" s="163"/>
      <c r="F8" s="163"/>
      <c r="G8" s="163"/>
      <c r="H8" s="237" t="s">
        <v>6</v>
      </c>
      <c r="I8" s="237"/>
      <c r="J8" s="164">
        <f>SUM('Info sheet'!B11)</f>
        <v>22675</v>
      </c>
      <c r="K8" s="163"/>
      <c r="L8" s="163"/>
      <c r="M8" s="163"/>
      <c r="N8" s="157"/>
      <c r="O8" s="157"/>
      <c r="P8" s="163"/>
      <c r="Q8" s="163"/>
      <c r="R8" s="163"/>
      <c r="S8" s="163"/>
      <c r="T8" s="163"/>
      <c r="U8" s="163"/>
      <c r="V8" s="163"/>
      <c r="W8" s="163"/>
      <c r="X8" s="159"/>
    </row>
    <row r="9" spans="1:24" s="47" customFormat="1" ht="28.5" thickBot="1" x14ac:dyDescent="0.45">
      <c r="A9" s="168"/>
      <c r="B9" s="245" t="s">
        <v>0</v>
      </c>
      <c r="C9" s="245"/>
      <c r="D9" s="245"/>
      <c r="E9" s="245"/>
      <c r="F9" s="245"/>
      <c r="G9" s="166"/>
      <c r="H9" s="245" t="s">
        <v>1</v>
      </c>
      <c r="I9" s="245"/>
      <c r="J9" s="245"/>
      <c r="K9" s="245"/>
      <c r="L9" s="245"/>
      <c r="M9" s="166"/>
      <c r="N9" s="245" t="s">
        <v>2</v>
      </c>
      <c r="O9" s="245"/>
      <c r="P9" s="245"/>
      <c r="Q9" s="245"/>
      <c r="R9" s="166"/>
      <c r="S9" s="166"/>
      <c r="T9" s="245" t="s">
        <v>3</v>
      </c>
      <c r="U9" s="245"/>
      <c r="V9" s="245"/>
      <c r="W9" s="245"/>
      <c r="X9" s="167"/>
    </row>
    <row r="10" spans="1:24" ht="7.5" customHeight="1" x14ac:dyDescent="0.2">
      <c r="A10" s="161"/>
      <c r="B10" s="155">
        <f ca="1">B10:F42</f>
        <v>0</v>
      </c>
      <c r="C10" s="155"/>
      <c r="D10" s="155"/>
      <c r="E10" s="155"/>
      <c r="F10" s="155"/>
      <c r="G10" s="155"/>
      <c r="H10" s="155"/>
      <c r="I10" s="155"/>
      <c r="J10" s="155"/>
      <c r="K10" s="155"/>
      <c r="L10" s="155"/>
      <c r="M10" s="155"/>
      <c r="N10" s="155"/>
      <c r="O10" s="155"/>
      <c r="P10" s="155"/>
      <c r="Q10" s="155"/>
      <c r="R10" s="155"/>
      <c r="S10" s="155"/>
      <c r="T10" s="155"/>
      <c r="U10" s="155"/>
      <c r="V10" s="155"/>
      <c r="W10" s="155"/>
      <c r="X10" s="160"/>
    </row>
    <row r="11" spans="1:24" ht="23.25" x14ac:dyDescent="0.35">
      <c r="A11" s="189"/>
      <c r="B11" s="186" t="s">
        <v>42</v>
      </c>
      <c r="C11" s="186"/>
      <c r="D11" s="186"/>
      <c r="E11" s="186"/>
      <c r="F11" s="186"/>
      <c r="G11" s="187"/>
      <c r="H11" s="186" t="s">
        <v>42</v>
      </c>
      <c r="I11" s="186"/>
      <c r="J11" s="186"/>
      <c r="K11" s="186"/>
      <c r="L11" s="186"/>
      <c r="M11" s="187"/>
      <c r="N11" s="186" t="s">
        <v>42</v>
      </c>
      <c r="O11" s="186"/>
      <c r="P11" s="186"/>
      <c r="Q11" s="186"/>
      <c r="R11" s="186"/>
      <c r="S11" s="187"/>
      <c r="T11" s="186" t="s">
        <v>8</v>
      </c>
      <c r="U11" s="186"/>
      <c r="V11" s="186"/>
      <c r="W11" s="188"/>
      <c r="X11" s="156"/>
    </row>
    <row r="12" spans="1:24" ht="23.25" x14ac:dyDescent="0.35">
      <c r="A12" s="170"/>
      <c r="B12" s="129" t="s">
        <v>9</v>
      </c>
      <c r="C12" s="129"/>
      <c r="D12" s="129"/>
      <c r="E12" s="129"/>
      <c r="F12" s="129"/>
      <c r="G12" s="169"/>
      <c r="H12" s="129" t="s">
        <v>9</v>
      </c>
      <c r="I12" s="129"/>
      <c r="J12" s="129"/>
      <c r="L12" s="129"/>
      <c r="M12" s="169"/>
      <c r="N12" s="129" t="s">
        <v>9</v>
      </c>
      <c r="O12" s="129"/>
      <c r="P12" s="129"/>
      <c r="S12" s="170"/>
      <c r="T12" s="129" t="s">
        <v>9</v>
      </c>
      <c r="U12" s="129"/>
      <c r="V12" s="129"/>
      <c r="W12" s="180"/>
      <c r="X12" s="50"/>
    </row>
    <row r="13" spans="1:24" ht="23.25" x14ac:dyDescent="0.35">
      <c r="A13" s="170"/>
      <c r="B13" s="129">
        <f>SUM('Info sheet'!B14)</f>
        <v>72</v>
      </c>
      <c r="C13" s="129" t="s">
        <v>19</v>
      </c>
      <c r="D13" s="136">
        <f>SUM('Info sheet'!D14)</f>
        <v>100000</v>
      </c>
      <c r="E13" s="5" t="s">
        <v>20</v>
      </c>
      <c r="G13" s="170"/>
      <c r="H13" s="134">
        <f>SUM('Info sheet'!B14)</f>
        <v>72</v>
      </c>
      <c r="I13" s="135" t="s">
        <v>19</v>
      </c>
      <c r="J13" s="136">
        <f>SUM('Info sheet'!D14)</f>
        <v>100000</v>
      </c>
      <c r="K13" s="5" t="s">
        <v>20</v>
      </c>
      <c r="M13" s="170"/>
      <c r="N13" s="134">
        <f>SUM(H13)</f>
        <v>72</v>
      </c>
      <c r="O13" s="135" t="s">
        <v>19</v>
      </c>
      <c r="P13" s="136">
        <f>SUM(J13)</f>
        <v>100000</v>
      </c>
      <c r="Q13" s="5" t="s">
        <v>20</v>
      </c>
      <c r="R13" s="5"/>
      <c r="S13" s="171"/>
      <c r="T13" s="134">
        <f>SUM(N13)</f>
        <v>72</v>
      </c>
      <c r="U13" s="135" t="s">
        <v>19</v>
      </c>
      <c r="V13" s="136">
        <f>SUM(P13)</f>
        <v>100000</v>
      </c>
      <c r="W13" s="181" t="s">
        <v>20</v>
      </c>
      <c r="X13" s="50"/>
    </row>
    <row r="14" spans="1:24" ht="23.25" x14ac:dyDescent="0.35">
      <c r="A14" s="170"/>
      <c r="B14" s="129" t="s">
        <v>14</v>
      </c>
      <c r="C14" s="129" t="s">
        <v>55</v>
      </c>
      <c r="D14" s="129"/>
      <c r="E14" s="129"/>
      <c r="F14" s="129"/>
      <c r="G14" s="169"/>
      <c r="H14" s="129" t="s">
        <v>14</v>
      </c>
      <c r="I14" s="129"/>
      <c r="J14" s="129"/>
      <c r="K14" s="129"/>
      <c r="L14" s="129"/>
      <c r="M14" s="169"/>
      <c r="N14" s="129" t="s">
        <v>14</v>
      </c>
      <c r="O14" s="129"/>
      <c r="P14" s="129"/>
      <c r="Q14" s="129"/>
      <c r="R14" s="129"/>
      <c r="S14" s="169"/>
      <c r="T14" s="129" t="s">
        <v>14</v>
      </c>
      <c r="U14" s="129"/>
      <c r="V14" s="129"/>
      <c r="W14" s="180"/>
      <c r="X14" s="156"/>
    </row>
    <row r="15" spans="1:24" ht="23.25" x14ac:dyDescent="0.35">
      <c r="A15" s="170"/>
      <c r="B15" s="129" t="s">
        <v>10</v>
      </c>
      <c r="C15" s="129"/>
      <c r="D15" s="129"/>
      <c r="E15" s="129"/>
      <c r="F15" s="129"/>
      <c r="G15" s="169"/>
      <c r="H15" s="129" t="s">
        <v>10</v>
      </c>
      <c r="I15" s="129"/>
      <c r="J15" s="129"/>
      <c r="K15" s="129"/>
      <c r="L15" s="129"/>
      <c r="M15" s="169"/>
      <c r="N15" s="129" t="s">
        <v>10</v>
      </c>
      <c r="O15" s="129"/>
      <c r="P15" s="129"/>
      <c r="Q15" s="129"/>
      <c r="R15" s="129"/>
      <c r="S15" s="169"/>
      <c r="T15" s="129" t="s">
        <v>10</v>
      </c>
      <c r="U15" s="129"/>
      <c r="V15" s="129"/>
      <c r="W15" s="180"/>
      <c r="X15" s="156"/>
    </row>
    <row r="16" spans="1:24" ht="21" customHeight="1" x14ac:dyDescent="0.35">
      <c r="A16" s="170"/>
      <c r="B16" s="129" t="s">
        <v>56</v>
      </c>
      <c r="D16" s="129"/>
      <c r="E16" s="129"/>
      <c r="F16" s="129"/>
      <c r="G16" s="169"/>
      <c r="H16" s="129" t="s">
        <v>56</v>
      </c>
      <c r="J16" s="129"/>
      <c r="K16" s="129"/>
      <c r="L16" s="129"/>
      <c r="M16" s="169"/>
      <c r="N16" s="129" t="s">
        <v>56</v>
      </c>
      <c r="O16" s="129"/>
      <c r="P16" s="129"/>
      <c r="Q16" s="129"/>
      <c r="R16" s="129"/>
      <c r="S16" s="169"/>
      <c r="T16" s="129" t="s">
        <v>56</v>
      </c>
      <c r="V16" s="129"/>
      <c r="W16" s="180"/>
      <c r="X16" s="156"/>
    </row>
    <row r="17" spans="1:24" ht="24.75" customHeight="1" x14ac:dyDescent="0.35">
      <c r="A17" s="170"/>
      <c r="B17" s="129"/>
      <c r="C17" s="129"/>
      <c r="D17" s="129"/>
      <c r="E17" s="129"/>
      <c r="F17" s="129"/>
      <c r="G17" s="169"/>
      <c r="H17" s="129"/>
      <c r="I17" s="129"/>
      <c r="J17" s="129"/>
      <c r="K17" s="129"/>
      <c r="L17" s="129"/>
      <c r="M17" s="169"/>
      <c r="N17" s="129"/>
      <c r="O17" s="129"/>
      <c r="P17" s="129"/>
      <c r="Q17" s="129"/>
      <c r="R17" s="129"/>
      <c r="S17" s="169"/>
      <c r="T17" s="129"/>
      <c r="U17" s="129"/>
      <c r="V17" s="129"/>
      <c r="W17" s="180"/>
      <c r="X17" s="156"/>
    </row>
    <row r="18" spans="1:24" ht="24.75" customHeight="1" x14ac:dyDescent="0.35">
      <c r="A18" s="170"/>
      <c r="B18" s="211" t="s">
        <v>11</v>
      </c>
      <c r="C18" s="211"/>
      <c r="D18" s="211"/>
      <c r="E18" s="211"/>
      <c r="F18" s="129"/>
      <c r="G18" s="169"/>
      <c r="H18" s="2" t="s">
        <v>11</v>
      </c>
      <c r="I18" s="2"/>
      <c r="J18" s="2"/>
      <c r="K18" s="2"/>
      <c r="M18" s="170"/>
      <c r="N18" s="2" t="s">
        <v>11</v>
      </c>
      <c r="O18" s="2"/>
      <c r="P18" s="2"/>
      <c r="Q18" s="129"/>
      <c r="R18" s="129"/>
      <c r="S18" s="170"/>
      <c r="T18" s="2" t="s">
        <v>11</v>
      </c>
      <c r="U18" s="2"/>
      <c r="V18" s="2"/>
      <c r="W18" s="180"/>
      <c r="X18" s="50"/>
    </row>
    <row r="19" spans="1:24" ht="23.25" x14ac:dyDescent="0.35">
      <c r="A19" s="170"/>
      <c r="B19" s="129" t="s">
        <v>15</v>
      </c>
      <c r="C19" s="129"/>
      <c r="D19" s="129"/>
      <c r="E19" s="129"/>
      <c r="F19" s="129"/>
      <c r="G19" s="169"/>
      <c r="H19" s="129" t="s">
        <v>15</v>
      </c>
      <c r="I19" s="129"/>
      <c r="J19" s="129"/>
      <c r="K19" s="129"/>
      <c r="L19" s="129"/>
      <c r="M19" s="169"/>
      <c r="N19" s="129" t="s">
        <v>15</v>
      </c>
      <c r="O19" s="129"/>
      <c r="P19" s="129"/>
      <c r="S19" s="170"/>
      <c r="T19" s="129" t="s">
        <v>15</v>
      </c>
      <c r="U19" s="129"/>
      <c r="V19" s="129"/>
      <c r="W19" s="182"/>
      <c r="X19" s="50"/>
    </row>
    <row r="20" spans="1:24" ht="23.25" x14ac:dyDescent="0.35">
      <c r="A20" s="170"/>
      <c r="B20" s="129" t="s">
        <v>16</v>
      </c>
      <c r="C20" s="129"/>
      <c r="D20" s="129"/>
      <c r="E20" s="129"/>
      <c r="F20" s="129"/>
      <c r="G20" s="169"/>
      <c r="H20" s="129" t="s">
        <v>16</v>
      </c>
      <c r="I20" s="129"/>
      <c r="J20" s="129"/>
      <c r="K20" s="129"/>
      <c r="L20" s="129"/>
      <c r="M20" s="169"/>
      <c r="N20" s="129" t="s">
        <v>16</v>
      </c>
      <c r="O20" s="129"/>
      <c r="P20" s="129"/>
      <c r="Q20" s="129"/>
      <c r="R20" s="129"/>
      <c r="S20" s="170"/>
      <c r="T20" s="129" t="s">
        <v>16</v>
      </c>
      <c r="U20" s="129"/>
      <c r="V20" s="129"/>
      <c r="W20" s="180"/>
      <c r="X20" s="50"/>
    </row>
    <row r="21" spans="1:24" ht="23.25" x14ac:dyDescent="0.35">
      <c r="A21" s="170"/>
      <c r="B21" s="129" t="s">
        <v>17</v>
      </c>
      <c r="C21" s="129"/>
      <c r="D21" s="129"/>
      <c r="E21" s="129"/>
      <c r="F21" s="129"/>
      <c r="G21" s="169"/>
      <c r="H21" s="129" t="s">
        <v>17</v>
      </c>
      <c r="I21" s="129"/>
      <c r="J21" s="129"/>
      <c r="K21" s="129"/>
      <c r="L21" s="129"/>
      <c r="M21" s="169"/>
      <c r="N21" s="129" t="s">
        <v>17</v>
      </c>
      <c r="O21" s="129"/>
      <c r="P21" s="129"/>
      <c r="Q21" s="129"/>
      <c r="R21" s="129"/>
      <c r="S21" s="170"/>
      <c r="T21" s="129" t="s">
        <v>17</v>
      </c>
      <c r="U21" s="129"/>
      <c r="V21" s="129"/>
      <c r="W21" s="180"/>
      <c r="X21" s="50"/>
    </row>
    <row r="22" spans="1:24" ht="23.25" x14ac:dyDescent="0.35">
      <c r="A22" s="170"/>
      <c r="B22" s="129"/>
      <c r="C22" s="129"/>
      <c r="D22" s="129"/>
      <c r="E22" s="129"/>
      <c r="F22" s="129"/>
      <c r="G22" s="169"/>
      <c r="H22" s="129"/>
      <c r="I22" s="129"/>
      <c r="J22" s="129"/>
      <c r="K22" s="129"/>
      <c r="L22" s="129"/>
      <c r="M22" s="169"/>
      <c r="Q22" s="129"/>
      <c r="R22" s="129"/>
      <c r="S22" s="169"/>
      <c r="W22" s="182"/>
      <c r="X22" s="50"/>
    </row>
    <row r="23" spans="1:24" ht="23.25" x14ac:dyDescent="0.35">
      <c r="A23" s="170"/>
      <c r="B23" s="211" t="s">
        <v>79</v>
      </c>
      <c r="C23" s="211"/>
      <c r="D23" s="211"/>
      <c r="E23" s="211"/>
      <c r="F23" s="211"/>
      <c r="G23" s="171"/>
      <c r="H23" s="211" t="s">
        <v>79</v>
      </c>
      <c r="I23" s="211"/>
      <c r="J23" s="211"/>
      <c r="K23" s="211"/>
      <c r="L23" s="211"/>
      <c r="M23" s="171"/>
      <c r="N23" s="211" t="s">
        <v>79</v>
      </c>
      <c r="O23" s="211"/>
      <c r="P23" s="211"/>
      <c r="Q23" s="211"/>
      <c r="S23" s="170"/>
      <c r="W23" s="182"/>
      <c r="X23" s="50"/>
    </row>
    <row r="24" spans="1:24" ht="23.25" x14ac:dyDescent="0.35">
      <c r="A24" s="170"/>
      <c r="B24" s="211" t="s">
        <v>75</v>
      </c>
      <c r="C24" s="211"/>
      <c r="D24" s="211"/>
      <c r="E24" s="211"/>
      <c r="F24" s="210"/>
      <c r="G24" s="172"/>
      <c r="H24" s="211" t="s">
        <v>75</v>
      </c>
      <c r="I24" s="211"/>
      <c r="J24" s="211"/>
      <c r="K24" s="211"/>
      <c r="L24" s="210"/>
      <c r="M24" s="172"/>
      <c r="N24" s="211" t="s">
        <v>75</v>
      </c>
      <c r="O24" s="211"/>
      <c r="P24" s="211"/>
      <c r="Q24" s="211"/>
      <c r="S24" s="170"/>
      <c r="W24" s="182"/>
      <c r="X24" s="50"/>
    </row>
    <row r="25" spans="1:24" ht="23.25" x14ac:dyDescent="0.35">
      <c r="A25" s="170"/>
      <c r="B25" s="211" t="s">
        <v>76</v>
      </c>
      <c r="C25" s="211"/>
      <c r="D25" s="211"/>
      <c r="E25" s="211"/>
      <c r="F25" s="210"/>
      <c r="G25" s="172"/>
      <c r="H25" s="211" t="s">
        <v>76</v>
      </c>
      <c r="I25" s="211"/>
      <c r="J25" s="211"/>
      <c r="K25" s="211"/>
      <c r="L25" s="210"/>
      <c r="M25" s="172"/>
      <c r="N25" s="211" t="s">
        <v>76</v>
      </c>
      <c r="O25" s="211"/>
      <c r="P25" s="211"/>
      <c r="Q25" s="211"/>
      <c r="S25" s="170"/>
      <c r="W25" s="182"/>
      <c r="X25" s="50"/>
    </row>
    <row r="26" spans="1:24" ht="23.25" x14ac:dyDescent="0.35">
      <c r="A26" s="170"/>
      <c r="B26" s="196" t="s">
        <v>77</v>
      </c>
      <c r="C26" s="196"/>
      <c r="D26" s="196"/>
      <c r="E26" s="196"/>
      <c r="F26" s="76"/>
      <c r="G26" s="173"/>
      <c r="H26" s="196" t="s">
        <v>77</v>
      </c>
      <c r="I26" s="196"/>
      <c r="J26" s="196"/>
      <c r="K26" s="196"/>
      <c r="L26" s="76"/>
      <c r="M26" s="173"/>
      <c r="N26" s="211" t="s">
        <v>77</v>
      </c>
      <c r="O26" s="211"/>
      <c r="P26" s="211"/>
      <c r="Q26" s="211"/>
      <c r="S26" s="170"/>
      <c r="W26" s="182"/>
      <c r="X26" s="50"/>
    </row>
    <row r="27" spans="1:24" x14ac:dyDescent="0.2">
      <c r="A27" s="170"/>
      <c r="G27" s="170"/>
      <c r="M27" s="170"/>
      <c r="S27" s="170"/>
      <c r="W27" s="182"/>
      <c r="X27" s="50"/>
    </row>
    <row r="28" spans="1:24" s="129" customFormat="1" ht="23.25" customHeight="1" x14ac:dyDescent="0.35">
      <c r="A28" s="169"/>
      <c r="G28" s="169"/>
      <c r="M28" s="169"/>
      <c r="S28" s="169"/>
      <c r="W28" s="180"/>
      <c r="X28" s="156"/>
    </row>
    <row r="29" spans="1:24" ht="30.75" customHeight="1" x14ac:dyDescent="0.35">
      <c r="A29" s="170"/>
      <c r="B29" s="129" t="s">
        <v>82</v>
      </c>
      <c r="C29" s="129"/>
      <c r="D29" s="129"/>
      <c r="E29" s="129"/>
      <c r="G29" s="170"/>
      <c r="H29" s="129" t="s">
        <v>82</v>
      </c>
      <c r="I29" s="129"/>
      <c r="J29" s="129"/>
      <c r="K29" s="129"/>
      <c r="L29" s="2"/>
      <c r="M29" s="176"/>
      <c r="S29" s="170"/>
      <c r="W29" s="182"/>
      <c r="X29" s="50"/>
    </row>
    <row r="30" spans="1:24" ht="33.75" customHeight="1" x14ac:dyDescent="0.35">
      <c r="A30" s="170"/>
      <c r="B30" s="235" t="s">
        <v>83</v>
      </c>
      <c r="C30" s="235"/>
      <c r="D30" s="235"/>
      <c r="E30" s="235"/>
      <c r="G30" s="169"/>
      <c r="H30" s="235" t="s">
        <v>83</v>
      </c>
      <c r="I30" s="235"/>
      <c r="J30" s="235"/>
      <c r="K30" s="235"/>
      <c r="L30" s="54"/>
      <c r="M30" s="177"/>
      <c r="S30" s="170"/>
      <c r="T30" s="137"/>
      <c r="U30" s="129"/>
      <c r="V30" s="129"/>
      <c r="W30" s="180"/>
      <c r="X30" s="50"/>
    </row>
    <row r="31" spans="1:24" ht="29.25" customHeight="1" x14ac:dyDescent="0.35">
      <c r="A31" s="170"/>
      <c r="B31" s="235" t="s">
        <v>84</v>
      </c>
      <c r="C31" s="235"/>
      <c r="D31" s="235"/>
      <c r="E31" s="235"/>
      <c r="G31" s="169"/>
      <c r="H31" s="235" t="s">
        <v>84</v>
      </c>
      <c r="I31" s="235"/>
      <c r="J31" s="235"/>
      <c r="K31" s="235"/>
      <c r="L31" s="54"/>
      <c r="M31" s="177"/>
      <c r="S31" s="170"/>
      <c r="W31" s="182"/>
      <c r="X31" s="50"/>
    </row>
    <row r="32" spans="1:24" ht="24.75" customHeight="1" x14ac:dyDescent="0.35">
      <c r="A32" s="170"/>
      <c r="G32" s="169"/>
      <c r="H32" s="57"/>
      <c r="I32" s="57"/>
      <c r="J32" s="57"/>
      <c r="K32" s="57"/>
      <c r="L32" s="57"/>
      <c r="M32" s="178"/>
      <c r="S32" s="170"/>
      <c r="W32" s="182"/>
      <c r="X32" s="50"/>
    </row>
    <row r="33" spans="1:24" ht="23.25" x14ac:dyDescent="0.35">
      <c r="A33" s="170"/>
      <c r="G33" s="171"/>
      <c r="H33" s="129"/>
      <c r="I33" s="129"/>
      <c r="J33" s="129"/>
      <c r="K33" s="129"/>
      <c r="L33" s="129"/>
      <c r="M33" s="169"/>
      <c r="S33" s="170"/>
      <c r="W33" s="182"/>
      <c r="X33" s="50"/>
    </row>
    <row r="34" spans="1:24" ht="23.25" x14ac:dyDescent="0.35">
      <c r="A34" s="170"/>
      <c r="B34" s="246" t="s">
        <v>80</v>
      </c>
      <c r="C34" s="246"/>
      <c r="D34" s="246"/>
      <c r="E34" s="135"/>
      <c r="F34" s="129"/>
      <c r="G34" s="171"/>
      <c r="H34" s="129"/>
      <c r="I34" s="129"/>
      <c r="J34" s="129"/>
      <c r="K34" s="129"/>
      <c r="L34" s="129"/>
      <c r="M34" s="169"/>
      <c r="S34" s="170"/>
      <c r="W34" s="182"/>
      <c r="X34" s="50"/>
    </row>
    <row r="35" spans="1:24" ht="23.25" x14ac:dyDescent="0.35">
      <c r="A35" s="170"/>
      <c r="B35" s="129" t="s">
        <v>34</v>
      </c>
      <c r="C35" s="129"/>
      <c r="D35" s="129"/>
      <c r="E35" s="129"/>
      <c r="F35" s="129"/>
      <c r="G35" s="170"/>
      <c r="H35" s="129"/>
      <c r="I35" s="129"/>
      <c r="J35" s="129"/>
      <c r="K35" s="129"/>
      <c r="L35" s="129"/>
      <c r="M35" s="169"/>
      <c r="S35" s="170"/>
      <c r="W35" s="182"/>
      <c r="X35" s="50"/>
    </row>
    <row r="36" spans="1:24" ht="23.25" x14ac:dyDescent="0.35">
      <c r="A36" s="170"/>
      <c r="B36" s="129" t="s">
        <v>35</v>
      </c>
      <c r="C36" s="129"/>
      <c r="D36" s="129"/>
      <c r="E36" s="129"/>
      <c r="F36" s="129"/>
      <c r="G36" s="170"/>
      <c r="H36" s="129"/>
      <c r="I36" s="129"/>
      <c r="J36" s="129"/>
      <c r="K36" s="129"/>
      <c r="L36" s="129"/>
      <c r="M36" s="169"/>
      <c r="S36" s="170"/>
      <c r="T36" s="129"/>
      <c r="U36" s="129"/>
      <c r="V36" s="129"/>
      <c r="W36" s="180"/>
      <c r="X36" s="50"/>
    </row>
    <row r="37" spans="1:24" ht="23.25" x14ac:dyDescent="0.35">
      <c r="A37" s="170"/>
      <c r="B37" s="211" t="s">
        <v>36</v>
      </c>
      <c r="C37" s="211"/>
      <c r="D37" s="211"/>
      <c r="E37" s="211"/>
      <c r="F37" s="211"/>
      <c r="G37" s="170"/>
      <c r="H37" s="129"/>
      <c r="I37" s="129"/>
      <c r="J37" s="129"/>
      <c r="K37" s="129"/>
      <c r="L37" s="129"/>
      <c r="M37" s="169"/>
      <c r="S37" s="170"/>
      <c r="T37" s="138"/>
      <c r="U37" s="129"/>
      <c r="V37" s="129"/>
      <c r="W37" s="180"/>
      <c r="X37" s="50"/>
    </row>
    <row r="38" spans="1:24" ht="23.25" x14ac:dyDescent="0.35">
      <c r="A38" s="170"/>
      <c r="B38" s="211" t="s">
        <v>37</v>
      </c>
      <c r="C38" s="211"/>
      <c r="D38" s="211"/>
      <c r="E38" s="211"/>
      <c r="F38" s="211"/>
      <c r="G38" s="170"/>
      <c r="H38" s="129"/>
      <c r="I38" s="129"/>
      <c r="J38" s="129"/>
      <c r="K38" s="129"/>
      <c r="L38" s="129"/>
      <c r="M38" s="169"/>
      <c r="N38" s="129"/>
      <c r="O38" s="129"/>
      <c r="P38" s="129"/>
      <c r="Q38" s="129"/>
      <c r="R38" s="129"/>
      <c r="S38" s="169"/>
      <c r="T38" s="129"/>
      <c r="U38" s="129"/>
      <c r="V38" s="129"/>
      <c r="W38" s="180"/>
      <c r="X38" s="50"/>
    </row>
    <row r="39" spans="1:24" ht="23.25" x14ac:dyDescent="0.35">
      <c r="A39" s="170"/>
      <c r="B39" s="129" t="s">
        <v>78</v>
      </c>
      <c r="G39" s="170"/>
      <c r="H39" s="129"/>
      <c r="I39" s="129"/>
      <c r="J39" s="129"/>
      <c r="K39" s="129"/>
      <c r="L39" s="129"/>
      <c r="M39" s="169"/>
      <c r="N39" s="138"/>
      <c r="O39" s="129"/>
      <c r="P39" s="129"/>
      <c r="Q39" s="129"/>
      <c r="R39" s="129"/>
      <c r="S39" s="169"/>
      <c r="T39" s="138"/>
      <c r="U39" s="129"/>
      <c r="V39" s="129"/>
      <c r="W39" s="180"/>
      <c r="X39" s="50"/>
    </row>
    <row r="40" spans="1:24" ht="23.25" x14ac:dyDescent="0.35">
      <c r="A40" s="170"/>
      <c r="G40" s="170"/>
      <c r="H40" s="129"/>
      <c r="I40" s="129"/>
      <c r="J40" s="129"/>
      <c r="K40" s="129"/>
      <c r="L40" s="129"/>
      <c r="M40" s="169"/>
      <c r="N40" s="129"/>
      <c r="O40" s="129"/>
      <c r="P40" s="129"/>
      <c r="Q40" s="129"/>
      <c r="R40" s="129"/>
      <c r="S40" s="169"/>
      <c r="T40" s="129"/>
      <c r="U40" s="129"/>
      <c r="V40" s="129"/>
      <c r="W40" s="180"/>
      <c r="X40" s="50"/>
    </row>
    <row r="41" spans="1:24" ht="3.75" customHeight="1" x14ac:dyDescent="0.35">
      <c r="A41" s="170"/>
      <c r="B41" s="129"/>
      <c r="C41" s="129"/>
      <c r="D41" s="129"/>
      <c r="E41" s="129"/>
      <c r="F41" s="129"/>
      <c r="G41" s="169"/>
      <c r="H41" s="129"/>
      <c r="I41" s="129"/>
      <c r="J41" s="129"/>
      <c r="K41" s="129"/>
      <c r="L41" s="129"/>
      <c r="M41" s="169"/>
      <c r="N41" s="129"/>
      <c r="O41" s="129"/>
      <c r="P41" s="129"/>
      <c r="Q41" s="129"/>
      <c r="R41" s="129"/>
      <c r="S41" s="169"/>
      <c r="T41" s="129"/>
      <c r="U41" s="129"/>
      <c r="V41" s="129"/>
      <c r="W41" s="183"/>
      <c r="X41" s="50"/>
    </row>
    <row r="42" spans="1:24" ht="40.5" customHeight="1" x14ac:dyDescent="0.85">
      <c r="A42" s="170"/>
      <c r="B42" s="139">
        <f>SUM('Info sheet'!B13)</f>
        <v>72</v>
      </c>
      <c r="C42" s="140" t="s">
        <v>32</v>
      </c>
      <c r="D42" s="141">
        <f>SUM(Loan!G11)</f>
        <v>-409.26708712215606</v>
      </c>
      <c r="E42" s="141"/>
      <c r="F42" s="140"/>
      <c r="G42" s="174"/>
      <c r="H42" s="139">
        <f>SUM('Info sheet'!B13)</f>
        <v>72</v>
      </c>
      <c r="I42" s="140" t="s">
        <v>40</v>
      </c>
      <c r="J42" s="141">
        <f>SUM(Loan!J11)</f>
        <v>-392.74798222373784</v>
      </c>
      <c r="K42" s="141"/>
      <c r="L42" s="140"/>
      <c r="M42" s="174"/>
      <c r="N42" s="139">
        <f>SUM('Info sheet'!B13)</f>
        <v>72</v>
      </c>
      <c r="O42" s="139" t="s">
        <v>30</v>
      </c>
      <c r="P42" s="141">
        <f>SUM(Loan!D23)</f>
        <v>-383.81873633270101</v>
      </c>
      <c r="Q42" s="142"/>
      <c r="R42" s="142"/>
      <c r="S42" s="179"/>
      <c r="T42" s="139">
        <f>SUM('Info sheet'!B13)</f>
        <v>72</v>
      </c>
      <c r="U42" s="140" t="s">
        <v>30</v>
      </c>
      <c r="V42" s="141">
        <f>SUM(Loan!G23)</f>
        <v>-377.12180191442337</v>
      </c>
      <c r="W42" s="184"/>
      <c r="X42" s="50"/>
    </row>
    <row r="43" spans="1:24" ht="23.25" customHeight="1" x14ac:dyDescent="0.2">
      <c r="A43" s="170"/>
      <c r="B43" s="125"/>
      <c r="C43" s="125"/>
      <c r="D43" s="125"/>
      <c r="E43" s="125"/>
      <c r="F43" s="125"/>
      <c r="G43" s="175"/>
      <c r="H43" s="125"/>
      <c r="I43" s="125"/>
      <c r="J43" s="125"/>
      <c r="K43" s="125"/>
      <c r="L43" s="125"/>
      <c r="M43" s="175"/>
      <c r="N43" s="125"/>
      <c r="O43" s="125"/>
      <c r="P43" s="125"/>
      <c r="Q43" s="125"/>
      <c r="R43" s="125"/>
      <c r="S43" s="175"/>
      <c r="T43" s="125"/>
      <c r="U43" s="125"/>
      <c r="V43" s="125"/>
      <c r="W43" s="185"/>
      <c r="X43" s="165"/>
    </row>
    <row r="44" spans="1:24" x14ac:dyDescent="0.2">
      <c r="A44" s="170"/>
      <c r="B44" s="125"/>
      <c r="C44" s="125"/>
      <c r="D44" s="125"/>
      <c r="E44" s="125"/>
      <c r="F44" s="125"/>
      <c r="G44" s="125"/>
      <c r="H44" s="125"/>
      <c r="I44" s="125"/>
      <c r="J44" s="125"/>
      <c r="K44" s="125"/>
      <c r="L44" s="125"/>
      <c r="M44" s="175"/>
      <c r="N44" s="125"/>
      <c r="O44" s="125"/>
      <c r="P44" s="125"/>
      <c r="Q44" s="125"/>
      <c r="R44" s="125"/>
      <c r="S44" s="175"/>
      <c r="T44" s="125"/>
      <c r="U44" s="125"/>
      <c r="V44" s="125"/>
      <c r="W44" s="185"/>
      <c r="X44" s="165"/>
    </row>
    <row r="45" spans="1:24" x14ac:dyDescent="0.2">
      <c r="A45" s="170"/>
      <c r="X45" s="50"/>
    </row>
    <row r="46" spans="1:24" ht="32.25" customHeight="1" x14ac:dyDescent="0.2">
      <c r="A46" s="170"/>
      <c r="B46" s="241" t="s">
        <v>54</v>
      </c>
      <c r="C46" s="241"/>
      <c r="D46" s="241"/>
      <c r="E46" s="241"/>
      <c r="F46" s="241"/>
      <c r="G46" s="241"/>
      <c r="H46" s="241"/>
      <c r="I46" s="241"/>
      <c r="J46" s="241"/>
      <c r="K46" s="241"/>
      <c r="L46" s="241"/>
      <c r="M46" s="241"/>
      <c r="N46" s="241"/>
      <c r="O46" s="241"/>
      <c r="P46" s="241"/>
      <c r="Q46" s="241"/>
      <c r="R46" s="241"/>
      <c r="S46" s="241"/>
      <c r="T46" s="241"/>
      <c r="U46" s="241"/>
      <c r="V46" s="241"/>
      <c r="W46" s="241"/>
      <c r="X46" s="50"/>
    </row>
    <row r="47" spans="1:24" x14ac:dyDescent="0.2">
      <c r="A47" s="170"/>
      <c r="B47" s="241"/>
      <c r="C47" s="241"/>
      <c r="D47" s="241"/>
      <c r="E47" s="241"/>
      <c r="F47" s="241"/>
      <c r="G47" s="241"/>
      <c r="H47" s="241"/>
      <c r="I47" s="241"/>
      <c r="J47" s="241"/>
      <c r="K47" s="241"/>
      <c r="L47" s="241"/>
      <c r="M47" s="241"/>
      <c r="N47" s="241"/>
      <c r="O47" s="241"/>
      <c r="P47" s="241"/>
      <c r="Q47" s="241"/>
      <c r="R47" s="241"/>
      <c r="S47" s="241"/>
      <c r="T47" s="241"/>
      <c r="U47" s="241"/>
      <c r="V47" s="241"/>
      <c r="W47" s="241"/>
      <c r="X47" s="50"/>
    </row>
    <row r="48" spans="1:24" ht="13.5" thickBot="1" x14ac:dyDescent="0.25">
      <c r="A48" s="190"/>
      <c r="B48" s="242"/>
      <c r="C48" s="242"/>
      <c r="D48" s="242"/>
      <c r="E48" s="242"/>
      <c r="F48" s="242"/>
      <c r="G48" s="242"/>
      <c r="H48" s="242"/>
      <c r="I48" s="242"/>
      <c r="J48" s="242"/>
      <c r="K48" s="242"/>
      <c r="L48" s="242"/>
      <c r="M48" s="242"/>
      <c r="N48" s="242"/>
      <c r="O48" s="242"/>
      <c r="P48" s="242"/>
      <c r="Q48" s="242"/>
      <c r="R48" s="242"/>
      <c r="S48" s="242"/>
      <c r="T48" s="242"/>
      <c r="U48" s="242"/>
      <c r="V48" s="242"/>
      <c r="W48" s="242"/>
      <c r="X48" s="159"/>
    </row>
    <row r="51" spans="2:23" ht="22.5" customHeight="1" x14ac:dyDescent="0.2"/>
    <row r="52" spans="2:23" ht="21" customHeight="1" x14ac:dyDescent="0.2"/>
    <row r="53" spans="2:23" ht="0.75" customHeight="1" x14ac:dyDescent="0.2"/>
    <row r="54" spans="2:23" ht="27" customHeight="1" x14ac:dyDescent="0.35">
      <c r="B54" s="240"/>
      <c r="C54" s="240"/>
      <c r="D54" s="240"/>
      <c r="E54" s="240"/>
      <c r="F54" s="240"/>
      <c r="G54" s="240"/>
      <c r="H54" s="240"/>
      <c r="I54" s="240"/>
      <c r="J54" s="240"/>
      <c r="K54" s="240"/>
      <c r="L54" s="240"/>
      <c r="M54" s="240"/>
      <c r="N54" s="240"/>
      <c r="O54" s="240"/>
      <c r="P54" s="240"/>
      <c r="Q54" s="240"/>
      <c r="R54" s="240"/>
      <c r="S54" s="240"/>
      <c r="T54" s="240"/>
      <c r="U54" s="240"/>
      <c r="V54" s="240"/>
      <c r="W54" s="240"/>
    </row>
    <row r="55" spans="2:23" ht="12.75" customHeight="1" x14ac:dyDescent="0.35">
      <c r="B55" s="143"/>
      <c r="C55" s="143"/>
      <c r="D55" s="143"/>
      <c r="E55" s="143"/>
      <c r="F55" s="143"/>
      <c r="G55" s="143"/>
      <c r="H55" s="143"/>
      <c r="I55" s="143"/>
      <c r="J55" s="143"/>
      <c r="K55" s="143"/>
      <c r="L55" s="143"/>
      <c r="M55" s="143"/>
      <c r="N55" s="143"/>
      <c r="O55" s="143"/>
      <c r="P55" s="143"/>
      <c r="Q55" s="143"/>
      <c r="R55" s="143"/>
      <c r="S55" s="143"/>
      <c r="T55" s="143"/>
      <c r="U55" s="143"/>
      <c r="V55" s="143"/>
      <c r="W55" s="143"/>
    </row>
    <row r="56" spans="2:23" ht="225.75" customHeight="1" x14ac:dyDescent="0.2"/>
    <row r="58" spans="2:23" x14ac:dyDescent="0.2">
      <c r="B58" s="239"/>
      <c r="C58" s="239"/>
      <c r="D58" s="239"/>
      <c r="E58" s="239"/>
      <c r="F58" s="239"/>
      <c r="G58" s="239"/>
      <c r="H58" s="239"/>
      <c r="I58" s="239"/>
      <c r="J58" s="239"/>
      <c r="K58" s="239"/>
      <c r="L58" s="239"/>
      <c r="M58" s="239"/>
      <c r="N58" s="239"/>
      <c r="O58" s="239"/>
      <c r="P58" s="239"/>
      <c r="Q58" s="239"/>
      <c r="R58" s="54"/>
      <c r="S58" s="54"/>
    </row>
    <row r="59" spans="2:23" x14ac:dyDescent="0.2">
      <c r="B59" s="239"/>
      <c r="C59" s="239"/>
      <c r="D59" s="239"/>
      <c r="E59" s="239"/>
      <c r="F59" s="239"/>
      <c r="G59" s="239"/>
      <c r="H59" s="239"/>
      <c r="I59" s="239"/>
      <c r="J59" s="239"/>
      <c r="K59" s="239"/>
      <c r="L59" s="239"/>
      <c r="M59" s="239"/>
      <c r="N59" s="239"/>
      <c r="O59" s="239"/>
      <c r="P59" s="239"/>
      <c r="Q59" s="239"/>
      <c r="R59" s="54"/>
      <c r="S59" s="54"/>
    </row>
    <row r="60" spans="2:23" x14ac:dyDescent="0.2">
      <c r="B60" s="239"/>
      <c r="C60" s="239"/>
      <c r="D60" s="239"/>
      <c r="E60" s="239"/>
      <c r="F60" s="239"/>
      <c r="G60" s="239"/>
      <c r="H60" s="239"/>
      <c r="I60" s="239"/>
      <c r="J60" s="239"/>
      <c r="K60" s="239"/>
      <c r="L60" s="239"/>
      <c r="M60" s="239"/>
      <c r="N60" s="239"/>
      <c r="O60" s="239"/>
      <c r="P60" s="239"/>
      <c r="Q60" s="239"/>
      <c r="R60" s="54"/>
      <c r="S60" s="54"/>
    </row>
  </sheetData>
  <sheetProtection password="E124" sheet="1" objects="1" scenarios="1" selectLockedCells="1"/>
  <mergeCells count="19">
    <mergeCell ref="B58:Q60"/>
    <mergeCell ref="B54:W54"/>
    <mergeCell ref="B46:W48"/>
    <mergeCell ref="B4:C4"/>
    <mergeCell ref="H9:L9"/>
    <mergeCell ref="N9:Q9"/>
    <mergeCell ref="T9:W9"/>
    <mergeCell ref="B9:F9"/>
    <mergeCell ref="B34:D34"/>
    <mergeCell ref="F2:O2"/>
    <mergeCell ref="B30:E30"/>
    <mergeCell ref="B31:E31"/>
    <mergeCell ref="H4:I4"/>
    <mergeCell ref="H6:I6"/>
    <mergeCell ref="H7:I7"/>
    <mergeCell ref="H8:I8"/>
    <mergeCell ref="H30:K30"/>
    <mergeCell ref="H31:K31"/>
    <mergeCell ref="O5:P5"/>
  </mergeCells>
  <phoneticPr fontId="0" type="noConversion"/>
  <printOptions horizontalCentered="1" verticalCentered="1"/>
  <pageMargins left="0.25" right="0.25" top="0.75" bottom="0.75" header="0.3" footer="0.3"/>
  <pageSetup scale="33" fitToHeight="0" orientation="landscape" horizontalDpi="4294967293" verticalDpi="4294967293" r:id="rId1"/>
  <headerFooter alignWithMargins="0"/>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25"/>
  <sheetViews>
    <sheetView workbookViewId="0">
      <selection activeCell="G13" sqref="G13"/>
    </sheetView>
  </sheetViews>
  <sheetFormatPr defaultRowHeight="12.75" x14ac:dyDescent="0.2"/>
  <cols>
    <col min="1" max="1" width="5.140625" style="144" customWidth="1"/>
    <col min="2" max="2" width="3.5703125" style="144" customWidth="1"/>
    <col min="3" max="3" width="22.28515625" style="144" customWidth="1"/>
    <col min="4" max="4" width="19.42578125" style="144" customWidth="1"/>
    <col min="5" max="5" width="9.140625" style="144"/>
    <col min="6" max="6" width="21.85546875" style="144" bestFit="1" customWidth="1"/>
    <col min="7" max="7" width="14" style="144" customWidth="1"/>
    <col min="8" max="8" width="9.140625" style="144"/>
    <col min="9" max="9" width="22" style="144" customWidth="1"/>
    <col min="10" max="10" width="14.42578125" style="144" customWidth="1"/>
    <col min="11" max="16384" width="9.140625" style="144"/>
  </cols>
  <sheetData>
    <row r="1" spans="3:10" x14ac:dyDescent="0.2">
      <c r="D1" s="145"/>
    </row>
    <row r="2" spans="3:10" x14ac:dyDescent="0.2">
      <c r="D2" s="145"/>
    </row>
    <row r="3" spans="3:10" ht="18.75" x14ac:dyDescent="0.3">
      <c r="C3" s="146" t="s">
        <v>63</v>
      </c>
      <c r="D3" s="147"/>
      <c r="F3" s="148" t="s">
        <v>67</v>
      </c>
      <c r="G3" s="148"/>
      <c r="I3" s="148" t="s">
        <v>66</v>
      </c>
      <c r="J3" s="148"/>
    </row>
    <row r="4" spans="3:10" x14ac:dyDescent="0.2">
      <c r="D4" s="145"/>
      <c r="G4" s="145"/>
      <c r="J4" s="145"/>
    </row>
    <row r="5" spans="3:10" x14ac:dyDescent="0.2">
      <c r="C5" s="149" t="s">
        <v>64</v>
      </c>
      <c r="D5" s="150">
        <f>SUM('Info sheet'!B11)</f>
        <v>22675</v>
      </c>
      <c r="F5" s="149" t="s">
        <v>65</v>
      </c>
      <c r="G5" s="150">
        <f>SUM('Info sheet'!B11,'Info sheet'!B16,'Info sheet'!C16,'Info sheet'!B17,'Info sheet'!C17,'Info sheet'!B18,'Info sheet'!C18,'Info sheet'!B19,'Info sheet'!B15)</f>
        <v>26235.64</v>
      </c>
      <c r="I5" s="149" t="s">
        <v>68</v>
      </c>
      <c r="J5" s="150">
        <f>SUM('Info sheet'!B11,'Info sheet'!B15,'Info sheet'!B16,'Info sheet'!C16,'Info sheet'!B17,'Info sheet'!C17,'Info sheet'!B19,)</f>
        <v>25176.7</v>
      </c>
    </row>
    <row r="6" spans="3:10" x14ac:dyDescent="0.2">
      <c r="C6" s="149"/>
      <c r="D6" s="150"/>
      <c r="F6" s="149"/>
      <c r="G6" s="150"/>
      <c r="I6" s="149"/>
      <c r="J6" s="150"/>
    </row>
    <row r="7" spans="3:10" x14ac:dyDescent="0.2">
      <c r="C7" s="149"/>
      <c r="D7" s="150"/>
      <c r="F7" s="149"/>
      <c r="G7" s="150"/>
      <c r="I7" s="149"/>
      <c r="J7" s="150"/>
    </row>
    <row r="8" spans="3:10" x14ac:dyDescent="0.2">
      <c r="C8" s="149" t="s">
        <v>59</v>
      </c>
      <c r="D8" s="151">
        <f>SUM('Info sheet'!B12)</f>
        <v>3.9E-2</v>
      </c>
      <c r="F8" s="149" t="s">
        <v>59</v>
      </c>
      <c r="G8" s="151">
        <f>SUM('Info sheet'!B12)</f>
        <v>3.9E-2</v>
      </c>
      <c r="I8" s="149" t="s">
        <v>59</v>
      </c>
      <c r="J8" s="151">
        <f>SUM(G8)</f>
        <v>3.9E-2</v>
      </c>
    </row>
    <row r="9" spans="3:10" x14ac:dyDescent="0.2">
      <c r="C9" s="149" t="s">
        <v>60</v>
      </c>
      <c r="D9" s="152">
        <f>SUM('Info sheet'!B13)</f>
        <v>72</v>
      </c>
      <c r="F9" s="149" t="s">
        <v>60</v>
      </c>
      <c r="G9" s="152">
        <f>SUM('Info sheet'!B13)</f>
        <v>72</v>
      </c>
      <c r="I9" s="149" t="s">
        <v>60</v>
      </c>
      <c r="J9" s="152">
        <f>SUM(G9)</f>
        <v>72</v>
      </c>
    </row>
    <row r="10" spans="3:10" ht="13.5" thickBot="1" x14ac:dyDescent="0.25">
      <c r="C10" s="153"/>
      <c r="D10" s="145"/>
      <c r="F10" s="153"/>
      <c r="G10" s="145"/>
      <c r="I10" s="153"/>
      <c r="J10" s="145"/>
    </row>
    <row r="11" spans="3:10" ht="13.5" thickTop="1" x14ac:dyDescent="0.2">
      <c r="C11" s="154" t="s">
        <v>61</v>
      </c>
      <c r="D11" s="118">
        <f>PMT(D8/12,D9,(D5-(D6+D7)))</f>
        <v>-353.72231058571049</v>
      </c>
      <c r="F11" s="154" t="s">
        <v>61</v>
      </c>
      <c r="G11" s="118">
        <f>PMT(G8/12,G9,(G5-(G6+G7)))</f>
        <v>-409.26708712215606</v>
      </c>
      <c r="I11" s="154" t="s">
        <v>61</v>
      </c>
      <c r="J11" s="118">
        <f>PMT(J8/12,J9,(J5-(J6+J7)))</f>
        <v>-392.74798222373784</v>
      </c>
    </row>
    <row r="12" spans="3:10" ht="13.5" thickBot="1" x14ac:dyDescent="0.25">
      <c r="C12" s="154" t="s">
        <v>62</v>
      </c>
      <c r="D12" s="117">
        <f>SUM('Info sheet'!B11)</f>
        <v>22675</v>
      </c>
      <c r="F12" s="154" t="s">
        <v>62</v>
      </c>
      <c r="G12" s="117">
        <f>SUM('Info sheet'!B11,'Info sheet'!B15,'Info sheet'!B16,'Info sheet'!C16,'Info sheet'!B17,'Info sheet'!C17,'Info sheet'!B18,'Info sheet'!C18,'Info sheet'!B19,'Info sheet'!C19)</f>
        <v>26235.64</v>
      </c>
      <c r="I12" s="154" t="s">
        <v>62</v>
      </c>
      <c r="J12" s="117">
        <f>-(J11*J9)+(J6+J7)</f>
        <v>28277.854720109124</v>
      </c>
    </row>
    <row r="13" spans="3:10" ht="13.5" thickTop="1" x14ac:dyDescent="0.2">
      <c r="D13" s="145"/>
    </row>
    <row r="15" spans="3:10" x14ac:dyDescent="0.2">
      <c r="C15" s="148" t="s">
        <v>69</v>
      </c>
      <c r="D15" s="148"/>
      <c r="F15" s="247" t="s">
        <v>72</v>
      </c>
      <c r="G15" s="247"/>
    </row>
    <row r="16" spans="3:10" x14ac:dyDescent="0.2">
      <c r="D16" s="145"/>
      <c r="G16" s="145"/>
    </row>
    <row r="17" spans="3:10" x14ac:dyDescent="0.2">
      <c r="C17" s="149" t="s">
        <v>70</v>
      </c>
      <c r="D17" s="150">
        <f>SUM('Info sheet'!B11,'Info sheet'!B15,'Info sheet'!B17,'Info sheet'!C17,'Info sheet'!B19)</f>
        <v>24604.3</v>
      </c>
      <c r="F17" s="149" t="s">
        <v>71</v>
      </c>
      <c r="G17" s="150">
        <f>SUM('Info sheet'!B11,'Info sheet'!B15,'Info sheet'!B19)</f>
        <v>24175</v>
      </c>
      <c r="J17" s="144">
        <v>22448</v>
      </c>
    </row>
    <row r="18" spans="3:10" x14ac:dyDescent="0.2">
      <c r="C18" s="149"/>
      <c r="D18" s="150"/>
      <c r="F18" s="149"/>
      <c r="G18" s="150"/>
    </row>
    <row r="19" spans="3:10" x14ac:dyDescent="0.2">
      <c r="C19" s="149"/>
      <c r="D19" s="150"/>
      <c r="F19" s="149"/>
      <c r="G19" s="150"/>
    </row>
    <row r="20" spans="3:10" x14ac:dyDescent="0.2">
      <c r="C20" s="149" t="s">
        <v>59</v>
      </c>
      <c r="D20" s="151">
        <f>SUM(D8)</f>
        <v>3.9E-2</v>
      </c>
      <c r="F20" s="149" t="s">
        <v>59</v>
      </c>
      <c r="G20" s="151">
        <f>SUM(D8)</f>
        <v>3.9E-2</v>
      </c>
    </row>
    <row r="21" spans="3:10" x14ac:dyDescent="0.2">
      <c r="C21" s="149" t="s">
        <v>60</v>
      </c>
      <c r="D21" s="152">
        <f>SUM(D9)</f>
        <v>72</v>
      </c>
      <c r="F21" s="149" t="s">
        <v>60</v>
      </c>
      <c r="G21" s="152">
        <f>SUM(D9)</f>
        <v>72</v>
      </c>
    </row>
    <row r="22" spans="3:10" ht="13.5" thickBot="1" x14ac:dyDescent="0.25">
      <c r="C22" s="153"/>
      <c r="D22" s="145"/>
      <c r="F22" s="153"/>
      <c r="G22" s="145"/>
    </row>
    <row r="23" spans="3:10" ht="13.5" thickTop="1" x14ac:dyDescent="0.2">
      <c r="C23" s="154" t="s">
        <v>61</v>
      </c>
      <c r="D23" s="118">
        <f>PMT(D20/12,D21,(D17-(D18+D19)))</f>
        <v>-383.81873633270101</v>
      </c>
      <c r="F23" s="154" t="s">
        <v>61</v>
      </c>
      <c r="G23" s="118">
        <f>PMT(G20/12,G21,(G17-(G18+G19)))</f>
        <v>-377.12180191442337</v>
      </c>
    </row>
    <row r="24" spans="3:10" ht="13.5" thickBot="1" x14ac:dyDescent="0.25">
      <c r="C24" s="154" t="s">
        <v>62</v>
      </c>
      <c r="D24" s="117">
        <f>SUM('Info sheet'!B11,'Info sheet'!B15,'Info sheet'!B17,'Info sheet'!C17,'Info sheet'!B19)</f>
        <v>24604.3</v>
      </c>
      <c r="F24" s="154" t="s">
        <v>62</v>
      </c>
      <c r="G24" s="117">
        <f>SUM('Info sheet'!B11,'Info sheet'!B15,'Info sheet'!B19)</f>
        <v>24175</v>
      </c>
    </row>
    <row r="25" spans="3:10" ht="13.5" thickTop="1" x14ac:dyDescent="0.2"/>
  </sheetData>
  <sheetProtection selectLockedCells="1"/>
  <mergeCells count="1">
    <mergeCell ref="F15:G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V60"/>
  <sheetViews>
    <sheetView topLeftCell="B25" zoomScale="75" zoomScaleNormal="75" workbookViewId="0">
      <selection activeCell="G13" sqref="G13"/>
    </sheetView>
  </sheetViews>
  <sheetFormatPr defaultRowHeight="12.75" x14ac:dyDescent="0.2"/>
  <cols>
    <col min="1" max="1" width="10.28515625" style="45" customWidth="1"/>
    <col min="2" max="2" width="21.7109375" style="45" customWidth="1"/>
    <col min="3" max="3" width="24.5703125" style="45" customWidth="1"/>
    <col min="4" max="4" width="16.7109375" style="45" customWidth="1"/>
    <col min="5" max="5" width="12.5703125" style="45" customWidth="1"/>
    <col min="6" max="6" width="1.42578125" style="45" customWidth="1"/>
    <col min="7" max="7" width="23.7109375" style="45" customWidth="1"/>
    <col min="8" max="8" width="21.85546875" style="45" customWidth="1"/>
    <col min="9" max="9" width="19.28515625" style="45" customWidth="1"/>
    <col min="10" max="10" width="10.85546875" style="45" customWidth="1"/>
    <col min="11" max="11" width="6" style="45" hidden="1" customWidth="1"/>
    <col min="12" max="12" width="23.7109375" style="45" customWidth="1"/>
    <col min="13" max="13" width="21.28515625" style="45" customWidth="1"/>
    <col min="14" max="14" width="15.28515625" style="45" customWidth="1"/>
    <col min="15" max="15" width="20.5703125" style="45" customWidth="1"/>
    <col min="16" max="16" width="18.7109375" style="45" customWidth="1"/>
    <col min="17" max="17" width="23" style="45" customWidth="1"/>
    <col min="18" max="18" width="22.140625" style="45" customWidth="1"/>
    <col min="19" max="19" width="21.42578125" style="45" customWidth="1"/>
    <col min="20" max="20" width="7.42578125" style="45" customWidth="1"/>
    <col min="21" max="21" width="12.7109375" style="45" customWidth="1"/>
    <col min="22" max="22" width="135.28515625" style="45" customWidth="1"/>
    <col min="23" max="16384" width="9.140625" style="43"/>
  </cols>
  <sheetData>
    <row r="1" spans="1:22" ht="6.75" customHeight="1" x14ac:dyDescent="0.2">
      <c r="A1" s="42"/>
      <c r="B1" s="60"/>
      <c r="C1" s="61"/>
      <c r="D1" s="61"/>
      <c r="E1" s="61"/>
      <c r="F1" s="61"/>
      <c r="G1" s="61"/>
      <c r="H1" s="61"/>
      <c r="I1" s="61"/>
      <c r="J1" s="61"/>
      <c r="K1" s="61"/>
      <c r="L1" s="61"/>
      <c r="M1" s="61"/>
      <c r="N1" s="61"/>
      <c r="O1" s="61"/>
      <c r="P1" s="61"/>
      <c r="Q1" s="61"/>
      <c r="R1" s="61"/>
      <c r="S1" s="62"/>
      <c r="T1" s="42"/>
      <c r="U1" s="42"/>
      <c r="V1" s="42"/>
    </row>
    <row r="2" spans="1:22" ht="59.25" customHeight="1" x14ac:dyDescent="0.8">
      <c r="A2" s="42"/>
      <c r="B2" s="256" t="s">
        <v>18</v>
      </c>
      <c r="C2" s="257"/>
      <c r="D2" s="257"/>
      <c r="E2" s="257"/>
      <c r="F2" s="257"/>
      <c r="G2" s="257"/>
      <c r="H2" s="257"/>
      <c r="I2" s="257"/>
      <c r="J2" s="257"/>
      <c r="K2" s="257"/>
      <c r="L2" s="257"/>
      <c r="M2" s="257"/>
      <c r="N2" s="257"/>
      <c r="O2" s="257"/>
      <c r="P2" s="257"/>
      <c r="Q2" s="257"/>
      <c r="R2" s="257"/>
      <c r="S2" s="258"/>
      <c r="T2" s="42"/>
      <c r="U2" s="42"/>
      <c r="V2" s="42"/>
    </row>
    <row r="3" spans="1:22" ht="14.25" hidden="1" customHeight="1" x14ac:dyDescent="0.25">
      <c r="A3" s="44"/>
      <c r="B3" s="63"/>
      <c r="E3" s="44"/>
      <c r="F3" s="44"/>
      <c r="G3" s="44"/>
      <c r="H3" s="44"/>
      <c r="I3" s="44"/>
      <c r="J3" s="44"/>
      <c r="K3" s="44"/>
      <c r="L3" s="44"/>
      <c r="M3" s="44"/>
      <c r="N3" s="44"/>
      <c r="S3" s="50"/>
      <c r="T3" s="42"/>
      <c r="U3" s="42"/>
      <c r="V3" s="42"/>
    </row>
    <row r="4" spans="1:22" ht="33.75" customHeight="1" x14ac:dyDescent="0.4">
      <c r="A4" s="44"/>
      <c r="B4" s="259" t="s">
        <v>47</v>
      </c>
      <c r="C4" s="260"/>
      <c r="D4" s="30" t="str">
        <f>PROPER('Info sheet'!B3)</f>
        <v>Johny Rocket</v>
      </c>
      <c r="E4" s="30"/>
      <c r="F4" s="104"/>
      <c r="H4" s="15" t="s">
        <v>4</v>
      </c>
      <c r="I4" s="30">
        <f>SUM('Info sheet'!B6)</f>
        <v>20000</v>
      </c>
      <c r="J4" s="30"/>
      <c r="N4" s="32"/>
      <c r="P4" s="41"/>
      <c r="Q4" s="41"/>
      <c r="R4" s="41"/>
      <c r="S4" s="50"/>
      <c r="T4" s="42"/>
      <c r="U4" s="42"/>
      <c r="V4" s="42"/>
    </row>
    <row r="5" spans="1:22" ht="23.25" x14ac:dyDescent="0.35">
      <c r="A5" s="44"/>
      <c r="B5" s="51"/>
      <c r="F5" s="105"/>
      <c r="H5" s="15" t="s">
        <v>5</v>
      </c>
      <c r="I5" s="30">
        <f>SUM('Info sheet'!B7)</f>
        <v>2000</v>
      </c>
      <c r="J5" s="30"/>
      <c r="L5" s="37" t="s">
        <v>50</v>
      </c>
      <c r="M5" s="261">
        <f ca="1">TODAY()</f>
        <v>42507</v>
      </c>
      <c r="N5" s="261"/>
      <c r="O5" s="261"/>
      <c r="P5" s="31"/>
      <c r="Q5" s="15"/>
      <c r="R5" s="15"/>
      <c r="S5" s="64"/>
      <c r="T5" s="42"/>
      <c r="U5" s="42"/>
      <c r="V5" s="42"/>
    </row>
    <row r="6" spans="1:22" ht="23.25" x14ac:dyDescent="0.35">
      <c r="A6" s="44"/>
      <c r="B6" s="65" t="s">
        <v>43</v>
      </c>
      <c r="D6" s="30" t="str">
        <f>PROPER('Info sheet'!B4)</f>
        <v>Test</v>
      </c>
      <c r="E6" s="31"/>
      <c r="F6" s="31"/>
      <c r="H6" s="15" t="s">
        <v>7</v>
      </c>
      <c r="I6" s="30">
        <f>SUM('Info sheet'!B8)</f>
        <v>0</v>
      </c>
      <c r="K6" s="31"/>
      <c r="L6" s="262" t="s">
        <v>48</v>
      </c>
      <c r="M6" s="262"/>
      <c r="N6" s="31"/>
      <c r="O6" s="31"/>
      <c r="P6" s="31"/>
      <c r="Q6" s="31"/>
      <c r="R6" s="31"/>
      <c r="S6" s="66"/>
      <c r="T6" s="42"/>
      <c r="U6" s="42"/>
      <c r="V6" s="42"/>
    </row>
    <row r="7" spans="1:22" ht="20.25" x14ac:dyDescent="0.3">
      <c r="A7" s="44"/>
      <c r="B7" s="51"/>
      <c r="E7" s="34"/>
      <c r="F7" s="31"/>
      <c r="H7" s="15" t="s">
        <v>12</v>
      </c>
      <c r="I7" s="30">
        <f>SUM('Info sheet'!B9)</f>
        <v>0</v>
      </c>
      <c r="K7" s="31"/>
      <c r="L7" s="35" t="s">
        <v>49</v>
      </c>
      <c r="M7" s="33">
        <f>SUM('Info sheet'!B12)</f>
        <v>3.9E-2</v>
      </c>
      <c r="N7" s="31"/>
      <c r="O7" s="15" t="s">
        <v>13</v>
      </c>
      <c r="P7" s="16">
        <f>SUM('Info sheet'!B13)</f>
        <v>72</v>
      </c>
      <c r="Q7" s="35" t="s">
        <v>30</v>
      </c>
      <c r="R7" s="17" t="e">
        <f>SUM(#REF!)</f>
        <v>#REF!</v>
      </c>
      <c r="S7" s="67"/>
      <c r="T7" s="42"/>
      <c r="U7" s="42"/>
      <c r="V7" s="42"/>
    </row>
    <row r="8" spans="1:22" ht="21" thickBot="1" x14ac:dyDescent="0.35">
      <c r="A8" s="42"/>
      <c r="B8" s="68"/>
      <c r="C8" s="69"/>
      <c r="D8" s="70"/>
      <c r="E8" s="70"/>
      <c r="F8" s="70"/>
      <c r="G8" s="70"/>
      <c r="H8" s="71" t="s">
        <v>6</v>
      </c>
      <c r="I8" s="72">
        <f>SUM('Info sheet'!B11)</f>
        <v>22675</v>
      </c>
      <c r="J8" s="70"/>
      <c r="K8" s="70"/>
      <c r="L8" s="69"/>
      <c r="M8" s="69"/>
      <c r="N8" s="70"/>
      <c r="O8" s="70"/>
      <c r="P8" s="70"/>
      <c r="Q8" s="70"/>
      <c r="R8" s="70"/>
      <c r="S8" s="73"/>
      <c r="T8" s="42"/>
      <c r="U8" s="42"/>
      <c r="V8" s="42"/>
    </row>
    <row r="9" spans="1:22" s="47" customFormat="1" ht="28.5" thickBot="1" x14ac:dyDescent="0.45">
      <c r="A9" s="46"/>
      <c r="B9" s="263" t="s">
        <v>0</v>
      </c>
      <c r="C9" s="264"/>
      <c r="D9" s="264"/>
      <c r="E9" s="264"/>
      <c r="F9" s="264"/>
      <c r="G9" s="264" t="s">
        <v>1</v>
      </c>
      <c r="H9" s="264"/>
      <c r="I9" s="264"/>
      <c r="J9" s="264"/>
      <c r="K9" s="264"/>
      <c r="L9" s="264" t="s">
        <v>2</v>
      </c>
      <c r="M9" s="264"/>
      <c r="N9" s="264"/>
      <c r="O9" s="265"/>
      <c r="P9" s="266"/>
      <c r="Q9" s="266"/>
      <c r="R9" s="266"/>
      <c r="S9" s="266"/>
      <c r="T9" s="46"/>
      <c r="U9" s="46"/>
      <c r="V9" s="46"/>
    </row>
    <row r="10" spans="1:22" ht="7.5" customHeight="1" thickBot="1" x14ac:dyDescent="0.25">
      <c r="A10" s="42"/>
      <c r="B10" s="101">
        <f ca="1">B10:F42</f>
        <v>0</v>
      </c>
      <c r="C10" s="102"/>
      <c r="D10" s="102"/>
      <c r="E10" s="102"/>
      <c r="F10" s="103"/>
      <c r="G10" s="101"/>
      <c r="H10" s="102"/>
      <c r="I10" s="102"/>
      <c r="J10" s="102"/>
      <c r="K10" s="103"/>
      <c r="L10" s="101"/>
      <c r="M10" s="102"/>
      <c r="N10" s="102"/>
      <c r="O10" s="103"/>
      <c r="P10" s="89"/>
      <c r="Q10" s="89"/>
      <c r="R10" s="89"/>
      <c r="S10" s="89"/>
      <c r="T10" s="42"/>
      <c r="U10" s="42"/>
      <c r="V10" s="42"/>
    </row>
    <row r="11" spans="1:22" ht="23.25" x14ac:dyDescent="0.35">
      <c r="A11" s="42"/>
      <c r="B11" s="21" t="s">
        <v>42</v>
      </c>
      <c r="C11" s="22"/>
      <c r="D11" s="22"/>
      <c r="E11" s="22"/>
      <c r="F11" s="48"/>
      <c r="G11" s="21" t="s">
        <v>42</v>
      </c>
      <c r="H11" s="22"/>
      <c r="I11" s="22"/>
      <c r="J11" s="22"/>
      <c r="K11" s="48"/>
      <c r="L11" s="21" t="s">
        <v>42</v>
      </c>
      <c r="M11" s="22"/>
      <c r="N11" s="22"/>
      <c r="O11" s="48"/>
      <c r="P11" s="90"/>
      <c r="Q11" s="90"/>
      <c r="R11" s="90"/>
      <c r="S11" s="90"/>
      <c r="T11" s="18"/>
      <c r="U11" s="42"/>
      <c r="V11" s="42"/>
    </row>
    <row r="12" spans="1:22" ht="23.25" x14ac:dyDescent="0.35">
      <c r="A12" s="42"/>
      <c r="B12" s="23" t="s">
        <v>9</v>
      </c>
      <c r="C12" s="18"/>
      <c r="D12" s="18"/>
      <c r="E12" s="18"/>
      <c r="F12" s="49"/>
      <c r="G12" s="23" t="s">
        <v>9</v>
      </c>
      <c r="H12" s="18"/>
      <c r="I12" s="18"/>
      <c r="K12" s="49"/>
      <c r="L12" s="23" t="s">
        <v>9</v>
      </c>
      <c r="M12" s="18"/>
      <c r="N12" s="18"/>
      <c r="O12" s="50"/>
      <c r="P12" s="90"/>
      <c r="Q12" s="90"/>
      <c r="R12" s="90"/>
      <c r="S12" s="90"/>
      <c r="T12" s="43"/>
      <c r="U12" s="42"/>
      <c r="V12" s="42"/>
    </row>
    <row r="13" spans="1:22" ht="23.25" x14ac:dyDescent="0.35">
      <c r="A13" s="42"/>
      <c r="B13" s="23">
        <f>SUM('Info sheet'!B14)</f>
        <v>72</v>
      </c>
      <c r="C13" s="18" t="s">
        <v>19</v>
      </c>
      <c r="D13" s="18">
        <f>SUM('Info sheet'!D14)</f>
        <v>100000</v>
      </c>
      <c r="E13" s="37" t="s">
        <v>20</v>
      </c>
      <c r="F13" s="52"/>
      <c r="G13" s="40">
        <f>SUM('Info sheet'!B14)</f>
        <v>72</v>
      </c>
      <c r="H13" s="38" t="s">
        <v>19</v>
      </c>
      <c r="I13" s="19">
        <f>SUM('Info sheet'!D14)</f>
        <v>100000</v>
      </c>
      <c r="J13" s="37" t="s">
        <v>20</v>
      </c>
      <c r="K13" s="52"/>
      <c r="L13" s="40">
        <f>SUM(G13)</f>
        <v>72</v>
      </c>
      <c r="M13" s="38" t="s">
        <v>19</v>
      </c>
      <c r="N13" s="19">
        <f>SUM(I13)</f>
        <v>100000</v>
      </c>
      <c r="O13" s="80" t="s">
        <v>20</v>
      </c>
      <c r="P13" s="91"/>
      <c r="Q13" s="92"/>
      <c r="R13" s="93"/>
      <c r="S13" s="94"/>
      <c r="T13" s="43"/>
      <c r="U13" s="42"/>
      <c r="V13" s="42"/>
    </row>
    <row r="14" spans="1:22" ht="23.25" x14ac:dyDescent="0.35">
      <c r="A14" s="42"/>
      <c r="B14" s="23" t="s">
        <v>10</v>
      </c>
      <c r="C14" s="18"/>
      <c r="D14" s="18"/>
      <c r="E14" s="18"/>
      <c r="F14" s="49"/>
      <c r="G14" s="23" t="s">
        <v>10</v>
      </c>
      <c r="H14" s="18"/>
      <c r="I14" s="18"/>
      <c r="J14" s="18"/>
      <c r="K14" s="49"/>
      <c r="L14" s="23" t="s">
        <v>14</v>
      </c>
      <c r="M14" s="18"/>
      <c r="N14" s="18"/>
      <c r="O14" s="49"/>
      <c r="P14" s="90"/>
      <c r="Q14" s="90"/>
      <c r="R14" s="90"/>
      <c r="S14" s="90"/>
      <c r="T14" s="18"/>
      <c r="U14" s="42"/>
      <c r="V14" s="42"/>
    </row>
    <row r="15" spans="1:22" ht="23.25" x14ac:dyDescent="0.35">
      <c r="A15" s="42"/>
      <c r="B15" s="65" t="s">
        <v>56</v>
      </c>
      <c r="D15" s="18"/>
      <c r="E15" s="18"/>
      <c r="F15" s="49"/>
      <c r="G15" s="81" t="s">
        <v>56</v>
      </c>
      <c r="I15" s="18"/>
      <c r="J15" s="18"/>
      <c r="K15" s="49"/>
      <c r="L15" s="23" t="s">
        <v>10</v>
      </c>
      <c r="M15" s="18"/>
      <c r="N15" s="18"/>
      <c r="O15" s="49"/>
      <c r="P15" s="90"/>
      <c r="Q15" s="90"/>
      <c r="R15" s="90"/>
      <c r="S15" s="90"/>
      <c r="T15" s="18"/>
      <c r="U15" s="42"/>
      <c r="V15" s="42"/>
    </row>
    <row r="16" spans="1:22" ht="21" customHeight="1" x14ac:dyDescent="0.35">
      <c r="A16" s="42"/>
      <c r="B16" s="56"/>
      <c r="C16" s="43"/>
      <c r="D16" s="43"/>
      <c r="E16" s="18"/>
      <c r="F16" s="49"/>
      <c r="G16" s="43"/>
      <c r="H16" s="43"/>
      <c r="I16" s="43"/>
      <c r="J16" s="18"/>
      <c r="K16" s="49"/>
      <c r="L16" s="65" t="s">
        <v>56</v>
      </c>
      <c r="M16" s="18"/>
      <c r="N16" s="18"/>
      <c r="O16" s="49"/>
      <c r="P16" s="90"/>
      <c r="Q16" s="95"/>
      <c r="R16" s="90"/>
      <c r="S16" s="90"/>
      <c r="T16" s="18"/>
      <c r="U16" s="42"/>
      <c r="V16" s="42"/>
    </row>
    <row r="17" spans="1:22" ht="24.75" customHeight="1" x14ac:dyDescent="0.35">
      <c r="A17" s="42"/>
      <c r="B17" s="36" t="s">
        <v>11</v>
      </c>
      <c r="C17" s="37"/>
      <c r="D17" s="37"/>
      <c r="E17" s="37"/>
      <c r="F17" s="49"/>
      <c r="G17" s="23"/>
      <c r="H17" s="18"/>
      <c r="I17" s="18"/>
      <c r="J17" s="18"/>
      <c r="K17" s="49"/>
      <c r="L17" s="23"/>
      <c r="M17" s="18"/>
      <c r="N17" s="18"/>
      <c r="O17" s="49"/>
      <c r="P17" s="90"/>
      <c r="Q17" s="90"/>
      <c r="R17" s="90"/>
      <c r="S17" s="90"/>
      <c r="T17" s="18"/>
      <c r="U17" s="42"/>
      <c r="V17" s="42"/>
    </row>
    <row r="18" spans="1:22" ht="24.75" customHeight="1" x14ac:dyDescent="0.35">
      <c r="A18" s="42"/>
      <c r="B18" s="23" t="s">
        <v>15</v>
      </c>
      <c r="C18" s="18"/>
      <c r="D18" s="18"/>
      <c r="E18" s="18"/>
      <c r="F18" s="49"/>
      <c r="G18" s="23"/>
      <c r="H18" s="18"/>
      <c r="I18" s="18"/>
      <c r="J18" s="18"/>
      <c r="K18" s="49"/>
      <c r="L18" s="23"/>
      <c r="M18" s="18"/>
      <c r="N18" s="18"/>
      <c r="O18" s="49"/>
      <c r="P18" s="95"/>
      <c r="Q18" s="95"/>
      <c r="R18" s="95"/>
      <c r="S18" s="95"/>
      <c r="T18" s="42"/>
      <c r="U18" s="42"/>
      <c r="V18" s="42"/>
    </row>
    <row r="19" spans="1:22" ht="23.25" x14ac:dyDescent="0.35">
      <c r="A19" s="42"/>
      <c r="B19" s="23" t="s">
        <v>16</v>
      </c>
      <c r="C19" s="18"/>
      <c r="D19" s="18"/>
      <c r="E19" s="18"/>
      <c r="F19" s="49"/>
      <c r="G19" s="28" t="s">
        <v>11</v>
      </c>
      <c r="H19" s="20"/>
      <c r="I19" s="20"/>
      <c r="J19" s="20"/>
      <c r="K19" s="50"/>
      <c r="L19" s="28"/>
      <c r="M19" s="20"/>
      <c r="N19" s="20"/>
      <c r="O19" s="50"/>
      <c r="P19" s="95"/>
      <c r="Q19" s="95"/>
      <c r="R19" s="95"/>
      <c r="S19" s="95"/>
      <c r="T19" s="42"/>
      <c r="U19" s="42"/>
      <c r="V19" s="42"/>
    </row>
    <row r="20" spans="1:22" ht="23.25" x14ac:dyDescent="0.35">
      <c r="A20" s="42"/>
      <c r="B20" s="23" t="s">
        <v>17</v>
      </c>
      <c r="C20" s="18"/>
      <c r="D20" s="18"/>
      <c r="E20" s="18"/>
      <c r="F20" s="49"/>
      <c r="G20" s="23" t="s">
        <v>15</v>
      </c>
      <c r="H20" s="18"/>
      <c r="I20" s="18"/>
      <c r="J20" s="18"/>
      <c r="K20" s="49"/>
      <c r="L20" s="23"/>
      <c r="M20" s="18"/>
      <c r="N20" s="18"/>
      <c r="O20" s="49"/>
      <c r="P20" s="95"/>
      <c r="Q20" s="95"/>
      <c r="R20" s="95"/>
      <c r="S20" s="95"/>
      <c r="T20" s="42"/>
      <c r="U20" s="42"/>
      <c r="V20" s="42"/>
    </row>
    <row r="21" spans="1:22" ht="23.25" x14ac:dyDescent="0.35">
      <c r="A21" s="42"/>
      <c r="B21" s="23"/>
      <c r="C21" s="18"/>
      <c r="D21" s="18"/>
      <c r="E21" s="18"/>
      <c r="F21" s="49"/>
      <c r="G21" s="23" t="s">
        <v>16</v>
      </c>
      <c r="H21" s="18"/>
      <c r="I21" s="18"/>
      <c r="J21" s="18"/>
      <c r="K21" s="49"/>
      <c r="L21" s="23"/>
      <c r="M21" s="18"/>
      <c r="N21" s="18"/>
      <c r="O21" s="49"/>
      <c r="P21" s="95"/>
      <c r="Q21" s="95"/>
      <c r="R21" s="95"/>
      <c r="S21" s="95"/>
      <c r="T21" s="42"/>
      <c r="U21" s="42"/>
      <c r="V21" s="42"/>
    </row>
    <row r="22" spans="1:22" ht="23.25" x14ac:dyDescent="0.35">
      <c r="A22" s="42"/>
      <c r="B22" s="4" t="s">
        <v>31</v>
      </c>
      <c r="C22" s="5"/>
      <c r="D22" s="5"/>
      <c r="E22" s="5"/>
      <c r="F22" s="77"/>
      <c r="G22" s="23" t="s">
        <v>17</v>
      </c>
      <c r="H22" s="18"/>
      <c r="I22" s="18"/>
      <c r="J22" s="18"/>
      <c r="K22" s="49"/>
      <c r="L22" s="23"/>
      <c r="M22" s="18"/>
      <c r="N22" s="18"/>
      <c r="O22" s="49"/>
      <c r="P22" s="95"/>
      <c r="Q22" s="95"/>
      <c r="R22" s="95"/>
      <c r="S22" s="95"/>
      <c r="T22" s="42"/>
      <c r="U22" s="42"/>
      <c r="V22" s="42"/>
    </row>
    <row r="23" spans="1:22" ht="23.25" x14ac:dyDescent="0.35">
      <c r="A23" s="42"/>
      <c r="B23" s="74" t="s">
        <v>51</v>
      </c>
      <c r="C23" s="75"/>
      <c r="D23" s="75"/>
      <c r="E23" s="75"/>
      <c r="F23" s="78"/>
      <c r="G23" s="23"/>
      <c r="H23" s="18"/>
      <c r="I23" s="18"/>
      <c r="J23" s="18"/>
      <c r="K23" s="49"/>
      <c r="L23" s="51"/>
      <c r="O23" s="52"/>
      <c r="P23" s="95"/>
      <c r="Q23" s="95"/>
      <c r="R23" s="95"/>
      <c r="S23" s="95"/>
      <c r="T23" s="42"/>
      <c r="U23" s="42"/>
      <c r="V23" s="42"/>
    </row>
    <row r="24" spans="1:22" ht="23.25" x14ac:dyDescent="0.35">
      <c r="A24" s="42"/>
      <c r="B24" s="74" t="s">
        <v>52</v>
      </c>
      <c r="C24" s="75"/>
      <c r="D24" s="75"/>
      <c r="E24" s="75"/>
      <c r="F24" s="78"/>
      <c r="G24" s="4"/>
      <c r="H24" s="5"/>
      <c r="I24" s="5"/>
      <c r="J24" s="5"/>
      <c r="K24" s="77"/>
      <c r="L24" s="51"/>
      <c r="O24" s="52"/>
      <c r="P24" s="95"/>
      <c r="Q24" s="95"/>
      <c r="R24" s="95"/>
      <c r="S24" s="95"/>
      <c r="T24" s="42"/>
      <c r="U24" s="42"/>
      <c r="V24" s="42"/>
    </row>
    <row r="25" spans="1:22" ht="20.25" x14ac:dyDescent="0.3">
      <c r="A25" s="42"/>
      <c r="B25" s="74" t="s">
        <v>53</v>
      </c>
      <c r="C25" s="76"/>
      <c r="D25" s="76"/>
      <c r="E25" s="76"/>
      <c r="F25" s="79"/>
      <c r="G25" s="74"/>
      <c r="H25" s="75"/>
      <c r="I25" s="75"/>
      <c r="J25" s="75"/>
      <c r="K25" s="78"/>
      <c r="L25" s="51"/>
      <c r="O25" s="52"/>
      <c r="P25" s="95"/>
      <c r="Q25" s="95"/>
      <c r="R25" s="95"/>
      <c r="S25" s="95"/>
      <c r="T25" s="42"/>
      <c r="U25" s="42"/>
      <c r="V25" s="42"/>
    </row>
    <row r="26" spans="1:22" ht="20.25" x14ac:dyDescent="0.3">
      <c r="A26" s="42"/>
      <c r="B26" s="56"/>
      <c r="C26" s="43"/>
      <c r="D26" s="43"/>
      <c r="E26" s="43"/>
      <c r="F26" s="50"/>
      <c r="G26" s="74"/>
      <c r="H26" s="75"/>
      <c r="I26" s="75"/>
      <c r="J26" s="75"/>
      <c r="K26" s="78"/>
      <c r="L26" s="51"/>
      <c r="O26" s="52"/>
      <c r="P26" s="95"/>
      <c r="Q26" s="95"/>
      <c r="R26" s="95"/>
      <c r="S26" s="95"/>
      <c r="T26" s="42"/>
      <c r="U26" s="42"/>
      <c r="V26" s="42"/>
    </row>
    <row r="27" spans="1:22" ht="20.25" x14ac:dyDescent="0.3">
      <c r="A27" s="42"/>
      <c r="B27" s="56"/>
      <c r="C27" s="43"/>
      <c r="D27" s="43"/>
      <c r="E27" s="43"/>
      <c r="F27" s="50"/>
      <c r="G27" s="74"/>
      <c r="H27" s="76"/>
      <c r="I27" s="76"/>
      <c r="J27" s="76"/>
      <c r="K27" s="79"/>
      <c r="L27" s="51"/>
      <c r="O27" s="52"/>
      <c r="P27" s="95"/>
      <c r="Q27" s="95"/>
      <c r="R27" s="95"/>
      <c r="S27" s="95"/>
      <c r="T27" s="42"/>
      <c r="U27" s="42"/>
      <c r="V27" s="42"/>
    </row>
    <row r="28" spans="1:22" ht="15.75" customHeight="1" x14ac:dyDescent="0.35">
      <c r="A28" s="42"/>
      <c r="B28" s="56"/>
      <c r="C28" s="43"/>
      <c r="D28" s="43"/>
      <c r="E28" s="43"/>
      <c r="F28" s="50"/>
      <c r="G28" s="23"/>
      <c r="H28" s="18"/>
      <c r="I28" s="18"/>
      <c r="J28" s="18"/>
      <c r="K28" s="49"/>
      <c r="L28" s="51"/>
      <c r="O28" s="52"/>
      <c r="P28" s="95"/>
      <c r="Q28" s="95"/>
      <c r="R28" s="95"/>
      <c r="S28" s="95"/>
      <c r="T28" s="42"/>
      <c r="U28" s="42"/>
      <c r="V28" s="42"/>
    </row>
    <row r="29" spans="1:22" ht="30.75" customHeight="1" x14ac:dyDescent="0.35">
      <c r="A29" s="42"/>
      <c r="B29" s="56"/>
      <c r="C29" s="43"/>
      <c r="D29" s="43"/>
      <c r="E29" s="43"/>
      <c r="F29" s="50"/>
      <c r="G29" s="1"/>
      <c r="H29" s="2"/>
      <c r="I29" s="2"/>
      <c r="J29" s="2"/>
      <c r="K29" s="3"/>
      <c r="L29" s="51"/>
      <c r="O29" s="52"/>
      <c r="P29" s="95"/>
      <c r="Q29" s="95"/>
      <c r="R29" s="95"/>
      <c r="S29" s="95"/>
      <c r="T29" s="42"/>
      <c r="U29" s="42"/>
      <c r="V29" s="42"/>
    </row>
    <row r="30" spans="1:22" ht="33.75" customHeight="1" x14ac:dyDescent="0.35">
      <c r="A30" s="42"/>
      <c r="B30" s="249" t="s">
        <v>33</v>
      </c>
      <c r="C30" s="250"/>
      <c r="D30" s="250"/>
      <c r="E30" s="82"/>
      <c r="F30" s="83"/>
      <c r="G30" s="53"/>
      <c r="H30" s="54"/>
      <c r="I30" s="54"/>
      <c r="J30" s="54"/>
      <c r="K30" s="55"/>
      <c r="L30" s="51"/>
      <c r="O30" s="52"/>
      <c r="P30" s="96"/>
      <c r="Q30" s="90"/>
      <c r="R30" s="90"/>
      <c r="S30" s="90"/>
      <c r="T30" s="42"/>
      <c r="U30" s="42"/>
      <c r="V30" s="42"/>
    </row>
    <row r="31" spans="1:22" ht="20.25" customHeight="1" x14ac:dyDescent="0.35">
      <c r="A31" s="42"/>
      <c r="B31" s="84" t="s">
        <v>34</v>
      </c>
      <c r="C31" s="85"/>
      <c r="D31" s="85"/>
      <c r="E31" s="85"/>
      <c r="F31" s="83"/>
      <c r="G31" s="53"/>
      <c r="H31" s="54"/>
      <c r="I31" s="54"/>
      <c r="J31" s="54"/>
      <c r="K31" s="55"/>
      <c r="L31" s="51"/>
      <c r="O31" s="52"/>
      <c r="P31" s="95"/>
      <c r="Q31" s="95"/>
      <c r="R31" s="95"/>
      <c r="S31" s="95"/>
      <c r="T31" s="42"/>
      <c r="U31" s="42"/>
      <c r="V31" s="42"/>
    </row>
    <row r="32" spans="1:22" ht="24.75" customHeight="1" x14ac:dyDescent="0.35">
      <c r="A32" s="42"/>
      <c r="B32" s="84" t="s">
        <v>35</v>
      </c>
      <c r="C32" s="85"/>
      <c r="D32" s="85"/>
      <c r="E32" s="85"/>
      <c r="F32" s="83"/>
      <c r="G32" s="53"/>
      <c r="H32" s="57"/>
      <c r="I32" s="57"/>
      <c r="J32" s="57"/>
      <c r="K32" s="58"/>
      <c r="L32" s="51"/>
      <c r="O32" s="52"/>
      <c r="P32" s="95"/>
      <c r="Q32" s="95"/>
      <c r="R32" s="95"/>
      <c r="S32" s="95"/>
      <c r="T32" s="42"/>
      <c r="U32" s="42"/>
      <c r="V32" s="42"/>
    </row>
    <row r="33" spans="1:22" ht="23.25" x14ac:dyDescent="0.35">
      <c r="A33" s="42"/>
      <c r="B33" s="251" t="s">
        <v>36</v>
      </c>
      <c r="C33" s="252"/>
      <c r="D33" s="252"/>
      <c r="E33" s="252"/>
      <c r="F33" s="253"/>
      <c r="G33" s="23"/>
      <c r="H33" s="18"/>
      <c r="I33" s="18"/>
      <c r="J33" s="18"/>
      <c r="K33" s="49"/>
      <c r="L33" s="51"/>
      <c r="O33" s="52"/>
      <c r="P33" s="95"/>
      <c r="Q33" s="95"/>
      <c r="R33" s="95"/>
      <c r="S33" s="95"/>
      <c r="T33" s="42"/>
      <c r="U33" s="42"/>
      <c r="V33" s="42"/>
    </row>
    <row r="34" spans="1:22" ht="23.25" x14ac:dyDescent="0.35">
      <c r="A34" s="42"/>
      <c r="B34" s="251" t="s">
        <v>37</v>
      </c>
      <c r="C34" s="252"/>
      <c r="D34" s="252"/>
      <c r="E34" s="252"/>
      <c r="F34" s="253"/>
      <c r="G34" s="23"/>
      <c r="H34" s="18"/>
      <c r="I34" s="18"/>
      <c r="J34" s="18"/>
      <c r="K34" s="49"/>
      <c r="L34" s="51"/>
      <c r="O34" s="52"/>
      <c r="P34" s="95"/>
      <c r="Q34" s="95"/>
      <c r="R34" s="95"/>
      <c r="S34" s="95"/>
      <c r="T34" s="42"/>
      <c r="U34" s="42"/>
      <c r="V34" s="42"/>
    </row>
    <row r="35" spans="1:22" ht="23.25" x14ac:dyDescent="0.35">
      <c r="A35" s="42"/>
      <c r="B35" s="86"/>
      <c r="C35" s="87"/>
      <c r="D35" s="87"/>
      <c r="E35" s="87"/>
      <c r="F35" s="88"/>
      <c r="G35" s="23"/>
      <c r="H35" s="18"/>
      <c r="I35" s="18"/>
      <c r="J35" s="18"/>
      <c r="K35" s="49"/>
      <c r="L35" s="51"/>
      <c r="O35" s="52"/>
      <c r="P35" s="95"/>
      <c r="Q35" s="95"/>
      <c r="R35" s="95"/>
      <c r="S35" s="95"/>
      <c r="T35" s="42"/>
      <c r="U35" s="42"/>
      <c r="V35" s="42"/>
    </row>
    <row r="36" spans="1:22" ht="23.25" x14ac:dyDescent="0.35">
      <c r="A36" s="42"/>
      <c r="B36" s="86"/>
      <c r="C36" s="87"/>
      <c r="D36" s="87"/>
      <c r="E36" s="87"/>
      <c r="F36" s="88"/>
      <c r="G36" s="23"/>
      <c r="H36" s="18"/>
      <c r="I36" s="18"/>
      <c r="J36" s="18"/>
      <c r="K36" s="49"/>
      <c r="L36" s="51"/>
      <c r="O36" s="52"/>
      <c r="P36" s="90"/>
      <c r="Q36" s="90"/>
      <c r="R36" s="90"/>
      <c r="S36" s="90"/>
      <c r="T36" s="42"/>
      <c r="U36" s="42"/>
      <c r="V36" s="42"/>
    </row>
    <row r="37" spans="1:22" ht="23.25" x14ac:dyDescent="0.35">
      <c r="A37" s="42"/>
      <c r="B37" s="56"/>
      <c r="C37" s="43"/>
      <c r="D37" s="43"/>
      <c r="E37" s="43"/>
      <c r="F37" s="50"/>
      <c r="G37" s="23"/>
      <c r="H37" s="18"/>
      <c r="I37" s="18"/>
      <c r="J37" s="18"/>
      <c r="K37" s="49"/>
      <c r="L37" s="51"/>
      <c r="O37" s="52"/>
      <c r="P37" s="97"/>
      <c r="Q37" s="90"/>
      <c r="R37" s="90"/>
      <c r="S37" s="90"/>
      <c r="T37" s="42"/>
      <c r="U37" s="42"/>
      <c r="V37" s="42"/>
    </row>
    <row r="38" spans="1:22" ht="23.25" x14ac:dyDescent="0.35">
      <c r="A38" s="42"/>
      <c r="B38" s="56"/>
      <c r="C38" s="43"/>
      <c r="D38" s="43"/>
      <c r="E38" s="43"/>
      <c r="F38" s="50"/>
      <c r="G38" s="23"/>
      <c r="H38" s="18"/>
      <c r="I38" s="18"/>
      <c r="J38" s="18"/>
      <c r="K38" s="49"/>
      <c r="L38" s="23"/>
      <c r="M38" s="18"/>
      <c r="N38" s="18"/>
      <c r="O38" s="49"/>
      <c r="P38" s="90"/>
      <c r="Q38" s="90"/>
      <c r="R38" s="90"/>
      <c r="S38" s="90"/>
      <c r="T38" s="42"/>
      <c r="U38" s="42"/>
      <c r="V38" s="42"/>
    </row>
    <row r="39" spans="1:22" ht="23.25" x14ac:dyDescent="0.35">
      <c r="A39" s="42"/>
      <c r="B39" s="56"/>
      <c r="C39" s="43"/>
      <c r="D39" s="43"/>
      <c r="E39" s="43"/>
      <c r="F39" s="50"/>
      <c r="G39" s="23"/>
      <c r="H39" s="18"/>
      <c r="I39" s="18"/>
      <c r="J39" s="18"/>
      <c r="K39" s="49"/>
      <c r="L39" s="59"/>
      <c r="M39" s="18"/>
      <c r="N39" s="18"/>
      <c r="O39" s="49"/>
      <c r="P39" s="97"/>
      <c r="Q39" s="90"/>
      <c r="R39" s="90"/>
      <c r="S39" s="90"/>
      <c r="T39" s="42"/>
      <c r="U39" s="42"/>
      <c r="V39" s="42"/>
    </row>
    <row r="40" spans="1:22" ht="23.25" x14ac:dyDescent="0.35">
      <c r="A40" s="42"/>
      <c r="B40" s="56"/>
      <c r="C40" s="43"/>
      <c r="D40" s="43"/>
      <c r="E40" s="43"/>
      <c r="F40" s="50"/>
      <c r="G40" s="23"/>
      <c r="H40" s="18"/>
      <c r="I40" s="18"/>
      <c r="J40" s="18"/>
      <c r="K40" s="49"/>
      <c r="L40" s="23"/>
      <c r="M40" s="18"/>
      <c r="N40" s="18"/>
      <c r="O40" s="49"/>
      <c r="P40" s="90"/>
      <c r="Q40" s="90"/>
      <c r="R40" s="90"/>
      <c r="S40" s="90"/>
      <c r="T40" s="42"/>
      <c r="U40" s="42"/>
      <c r="V40" s="42"/>
    </row>
    <row r="41" spans="1:22" ht="23.25" x14ac:dyDescent="0.35">
      <c r="A41" s="42"/>
      <c r="B41" s="23"/>
      <c r="C41" s="18"/>
      <c r="D41" s="18"/>
      <c r="E41" s="18"/>
      <c r="F41" s="49"/>
      <c r="G41" s="23"/>
      <c r="H41" s="18"/>
      <c r="I41" s="18"/>
      <c r="J41" s="18"/>
      <c r="K41" s="49"/>
      <c r="L41" s="23"/>
      <c r="M41" s="18"/>
      <c r="N41" s="18"/>
      <c r="O41" s="49"/>
      <c r="P41" s="90"/>
      <c r="Q41" s="90"/>
      <c r="R41" s="90"/>
      <c r="S41" s="92"/>
      <c r="T41" s="42"/>
      <c r="U41" s="42"/>
      <c r="V41" s="42"/>
    </row>
    <row r="42" spans="1:22" ht="25.5" thickBot="1" x14ac:dyDescent="0.65">
      <c r="A42" s="42"/>
      <c r="B42" s="24">
        <f>SUM('Info sheet'!B13)</f>
        <v>72</v>
      </c>
      <c r="C42" s="25" t="s">
        <v>32</v>
      </c>
      <c r="D42" s="26" t="e">
        <f>SUM(#REF!)</f>
        <v>#REF!</v>
      </c>
      <c r="E42" s="26"/>
      <c r="F42" s="27"/>
      <c r="G42" s="24">
        <f>SUM('Info sheet'!B13)</f>
        <v>72</v>
      </c>
      <c r="H42" s="25" t="s">
        <v>40</v>
      </c>
      <c r="I42" s="26" t="e">
        <f>SUM(#REF!)</f>
        <v>#REF!</v>
      </c>
      <c r="J42" s="26"/>
      <c r="K42" s="27"/>
      <c r="L42" s="24">
        <f>SUM('Info sheet'!B13)</f>
        <v>72</v>
      </c>
      <c r="M42" s="25" t="s">
        <v>30</v>
      </c>
      <c r="N42" s="26" t="e">
        <f>SUM(#REF!)</f>
        <v>#REF!</v>
      </c>
      <c r="O42" s="29"/>
      <c r="P42" s="98"/>
      <c r="Q42" s="99"/>
      <c r="R42" s="100"/>
      <c r="S42" s="99"/>
      <c r="T42" s="42"/>
      <c r="U42" s="42"/>
      <c r="V42" s="42"/>
    </row>
    <row r="43" spans="1:22" x14ac:dyDescent="0.2">
      <c r="A43" s="42"/>
      <c r="B43" s="6"/>
      <c r="C43" s="6"/>
      <c r="D43" s="6"/>
      <c r="E43" s="6"/>
      <c r="F43" s="6"/>
      <c r="G43" s="6"/>
      <c r="H43" s="6"/>
      <c r="I43" s="6"/>
      <c r="J43" s="6"/>
      <c r="K43" s="6"/>
      <c r="L43" s="6"/>
      <c r="M43" s="6"/>
      <c r="N43" s="6"/>
      <c r="O43" s="6"/>
      <c r="P43" s="6"/>
      <c r="Q43" s="6"/>
      <c r="R43" s="6"/>
      <c r="S43" s="6"/>
      <c r="T43" s="6"/>
      <c r="U43" s="42"/>
      <c r="V43" s="42"/>
    </row>
    <row r="44" spans="1:22" x14ac:dyDescent="0.2">
      <c r="A44" s="42"/>
      <c r="B44" s="6"/>
      <c r="C44" s="6"/>
      <c r="D44" s="6"/>
      <c r="E44" s="6"/>
      <c r="F44" s="6"/>
      <c r="G44" s="6"/>
      <c r="H44" s="6"/>
      <c r="I44" s="6"/>
      <c r="J44" s="6"/>
      <c r="K44" s="6"/>
      <c r="L44" s="6"/>
      <c r="M44" s="6"/>
      <c r="N44" s="6"/>
      <c r="O44" s="6"/>
      <c r="P44" s="6"/>
      <c r="Q44" s="6"/>
      <c r="R44" s="6"/>
      <c r="S44" s="6"/>
      <c r="T44" s="6"/>
      <c r="U44" s="42"/>
      <c r="V44" s="42"/>
    </row>
    <row r="46" spans="1:22" ht="32.25" customHeight="1" x14ac:dyDescent="0.2">
      <c r="A46" s="42"/>
      <c r="B46" s="254" t="s">
        <v>54</v>
      </c>
      <c r="C46" s="254"/>
      <c r="D46" s="254"/>
      <c r="E46" s="254"/>
      <c r="F46" s="254"/>
      <c r="G46" s="254"/>
      <c r="H46" s="254"/>
      <c r="I46" s="254"/>
      <c r="J46" s="254"/>
      <c r="K46" s="254"/>
      <c r="L46" s="254"/>
      <c r="M46" s="254"/>
      <c r="N46" s="254"/>
      <c r="O46" s="254"/>
      <c r="P46" s="254"/>
      <c r="Q46" s="254"/>
      <c r="R46" s="254"/>
      <c r="S46" s="254"/>
      <c r="T46" s="42"/>
      <c r="U46" s="42"/>
      <c r="V46" s="42"/>
    </row>
    <row r="47" spans="1:22" x14ac:dyDescent="0.2">
      <c r="A47" s="42"/>
      <c r="B47" s="254"/>
      <c r="C47" s="254"/>
      <c r="D47" s="254"/>
      <c r="E47" s="254"/>
      <c r="F47" s="254"/>
      <c r="G47" s="254"/>
      <c r="H47" s="254"/>
      <c r="I47" s="254"/>
      <c r="J47" s="254"/>
      <c r="K47" s="254"/>
      <c r="L47" s="254"/>
      <c r="M47" s="254"/>
      <c r="N47" s="254"/>
      <c r="O47" s="254"/>
      <c r="P47" s="254"/>
      <c r="Q47" s="254"/>
      <c r="R47" s="254"/>
      <c r="S47" s="254"/>
      <c r="T47" s="42"/>
      <c r="U47" s="42"/>
      <c r="V47" s="42"/>
    </row>
    <row r="48" spans="1:22" x14ac:dyDescent="0.2">
      <c r="A48" s="42"/>
      <c r="B48" s="254"/>
      <c r="C48" s="254"/>
      <c r="D48" s="254"/>
      <c r="E48" s="254"/>
      <c r="F48" s="254"/>
      <c r="G48" s="254"/>
      <c r="H48" s="254"/>
      <c r="I48" s="254"/>
      <c r="J48" s="254"/>
      <c r="K48" s="254"/>
      <c r="L48" s="254"/>
      <c r="M48" s="254"/>
      <c r="N48" s="254"/>
      <c r="O48" s="254"/>
      <c r="P48" s="254"/>
      <c r="Q48" s="254"/>
      <c r="R48" s="254"/>
      <c r="S48" s="254"/>
      <c r="T48" s="42"/>
      <c r="U48" s="42"/>
      <c r="V48" s="42"/>
    </row>
    <row r="49" spans="1:22" x14ac:dyDescent="0.2">
      <c r="A49" s="42"/>
      <c r="B49" s="42"/>
      <c r="C49" s="42"/>
      <c r="D49" s="42"/>
      <c r="E49" s="42"/>
      <c r="F49" s="42"/>
      <c r="G49" s="42"/>
      <c r="H49" s="42"/>
      <c r="I49" s="42"/>
      <c r="J49" s="42"/>
      <c r="K49" s="42"/>
      <c r="L49" s="42"/>
      <c r="M49" s="42"/>
      <c r="N49" s="42"/>
      <c r="O49" s="42"/>
      <c r="P49" s="42"/>
      <c r="Q49" s="42"/>
      <c r="R49" s="42"/>
      <c r="S49" s="42"/>
      <c r="T49" s="42"/>
      <c r="U49" s="42"/>
      <c r="V49" s="42"/>
    </row>
    <row r="50" spans="1:22" x14ac:dyDescent="0.2">
      <c r="A50" s="42"/>
      <c r="B50" s="42"/>
      <c r="C50" s="42"/>
      <c r="D50" s="42"/>
      <c r="E50" s="42"/>
      <c r="F50" s="42"/>
      <c r="G50" s="42"/>
      <c r="H50" s="42"/>
      <c r="I50" s="42"/>
      <c r="J50" s="42"/>
      <c r="K50" s="42"/>
      <c r="L50" s="42"/>
      <c r="M50" s="42"/>
      <c r="N50" s="42"/>
      <c r="O50" s="42"/>
      <c r="P50" s="42"/>
      <c r="Q50" s="42"/>
      <c r="R50" s="42"/>
      <c r="S50" s="42"/>
      <c r="T50" s="42"/>
      <c r="U50" s="42"/>
      <c r="V50" s="42"/>
    </row>
    <row r="51" spans="1:22" ht="22.5" customHeight="1" x14ac:dyDescent="0.2">
      <c r="A51" s="42"/>
      <c r="B51" s="43"/>
      <c r="C51" s="43"/>
      <c r="D51" s="43"/>
      <c r="E51" s="43"/>
      <c r="F51" s="43"/>
      <c r="G51" s="43"/>
      <c r="H51" s="43"/>
      <c r="I51" s="43"/>
      <c r="J51" s="43"/>
      <c r="K51" s="43"/>
      <c r="L51" s="43"/>
      <c r="M51" s="43"/>
      <c r="N51" s="43"/>
      <c r="O51" s="43"/>
      <c r="P51" s="43"/>
      <c r="Q51" s="43"/>
      <c r="R51" s="43"/>
      <c r="S51" s="43"/>
      <c r="T51" s="42"/>
      <c r="U51" s="42"/>
      <c r="V51" s="42"/>
    </row>
    <row r="52" spans="1:22" ht="21" customHeight="1" x14ac:dyDescent="0.2">
      <c r="A52" s="42"/>
      <c r="B52" s="43"/>
      <c r="C52" s="43"/>
      <c r="D52" s="43"/>
      <c r="E52" s="43"/>
      <c r="F52" s="43"/>
      <c r="G52" s="43"/>
      <c r="H52" s="43"/>
      <c r="I52" s="43"/>
      <c r="J52" s="43"/>
      <c r="K52" s="43"/>
      <c r="L52" s="43"/>
      <c r="M52" s="43"/>
      <c r="N52" s="43"/>
      <c r="O52" s="43"/>
      <c r="P52" s="43"/>
      <c r="Q52" s="43"/>
      <c r="R52" s="43"/>
      <c r="S52" s="43"/>
      <c r="T52" s="42"/>
      <c r="U52" s="42"/>
      <c r="V52" s="42"/>
    </row>
    <row r="53" spans="1:22" ht="0.75" customHeight="1" x14ac:dyDescent="0.2">
      <c r="A53" s="42"/>
      <c r="B53" s="43"/>
      <c r="C53" s="43"/>
      <c r="D53" s="43"/>
      <c r="E53" s="43"/>
      <c r="F53" s="43"/>
      <c r="G53" s="43"/>
      <c r="H53" s="43"/>
      <c r="I53" s="43"/>
      <c r="J53" s="43"/>
      <c r="K53" s="43"/>
      <c r="L53" s="43"/>
      <c r="M53" s="43"/>
      <c r="N53" s="43"/>
      <c r="O53" s="43"/>
      <c r="P53" s="43"/>
      <c r="Q53" s="43"/>
      <c r="R53" s="43"/>
      <c r="S53" s="43"/>
      <c r="T53" s="42"/>
      <c r="U53" s="42"/>
      <c r="V53" s="42"/>
    </row>
    <row r="54" spans="1:22" ht="27" customHeight="1" x14ac:dyDescent="0.35">
      <c r="A54" s="42"/>
      <c r="B54" s="255"/>
      <c r="C54" s="255"/>
      <c r="D54" s="255"/>
      <c r="E54" s="255"/>
      <c r="F54" s="255"/>
      <c r="G54" s="255"/>
      <c r="H54" s="255"/>
      <c r="I54" s="255"/>
      <c r="J54" s="255"/>
      <c r="K54" s="255"/>
      <c r="L54" s="255"/>
      <c r="M54" s="255"/>
      <c r="N54" s="255"/>
      <c r="O54" s="255"/>
      <c r="P54" s="255"/>
      <c r="Q54" s="255"/>
      <c r="R54" s="255"/>
      <c r="S54" s="255"/>
      <c r="T54" s="42"/>
      <c r="U54" s="42"/>
      <c r="V54" s="42"/>
    </row>
    <row r="55" spans="1:22" ht="12.75" customHeight="1" x14ac:dyDescent="0.35">
      <c r="A55" s="42"/>
      <c r="B55" s="39"/>
      <c r="C55" s="39"/>
      <c r="D55" s="39"/>
      <c r="E55" s="39"/>
      <c r="F55" s="39"/>
      <c r="G55" s="39"/>
      <c r="H55" s="39"/>
      <c r="I55" s="39"/>
      <c r="J55" s="39"/>
      <c r="K55" s="39"/>
      <c r="L55" s="39"/>
      <c r="M55" s="39"/>
      <c r="N55" s="39"/>
      <c r="O55" s="39"/>
      <c r="P55" s="39"/>
      <c r="Q55" s="39"/>
      <c r="R55" s="39"/>
      <c r="S55" s="39"/>
      <c r="T55" s="42"/>
      <c r="U55" s="42"/>
      <c r="V55" s="42"/>
    </row>
    <row r="56" spans="1:22" ht="225.75" customHeight="1" x14ac:dyDescent="0.2">
      <c r="A56" s="42"/>
      <c r="B56" s="42"/>
      <c r="C56" s="42"/>
      <c r="D56" s="42"/>
      <c r="E56" s="42"/>
      <c r="F56" s="42"/>
      <c r="G56" s="42"/>
      <c r="H56" s="42"/>
      <c r="I56" s="42"/>
      <c r="J56" s="42"/>
      <c r="K56" s="42"/>
      <c r="L56" s="42"/>
      <c r="M56" s="42"/>
      <c r="N56" s="42"/>
      <c r="O56" s="42"/>
      <c r="P56" s="42"/>
      <c r="Q56" s="42"/>
      <c r="R56" s="42"/>
      <c r="S56" s="42"/>
      <c r="T56" s="42"/>
      <c r="U56" s="42"/>
      <c r="V56" s="42"/>
    </row>
    <row r="58" spans="1:22" x14ac:dyDescent="0.2">
      <c r="B58" s="248"/>
      <c r="C58" s="248"/>
      <c r="D58" s="248"/>
      <c r="E58" s="248"/>
      <c r="F58" s="248"/>
      <c r="G58" s="248"/>
      <c r="H58" s="248"/>
      <c r="I58" s="248"/>
      <c r="J58" s="248"/>
      <c r="K58" s="248"/>
      <c r="L58" s="248"/>
      <c r="M58" s="248"/>
      <c r="N58" s="248"/>
      <c r="O58" s="248"/>
    </row>
    <row r="59" spans="1:22" x14ac:dyDescent="0.2">
      <c r="B59" s="248"/>
      <c r="C59" s="248"/>
      <c r="D59" s="248"/>
      <c r="E59" s="248"/>
      <c r="F59" s="248"/>
      <c r="G59" s="248"/>
      <c r="H59" s="248"/>
      <c r="I59" s="248"/>
      <c r="J59" s="248"/>
      <c r="K59" s="248"/>
      <c r="L59" s="248"/>
      <c r="M59" s="248"/>
      <c r="N59" s="248"/>
      <c r="O59" s="248"/>
    </row>
    <row r="60" spans="1:22" x14ac:dyDescent="0.2">
      <c r="B60" s="248"/>
      <c r="C60" s="248"/>
      <c r="D60" s="248"/>
      <c r="E60" s="248"/>
      <c r="F60" s="248"/>
      <c r="G60" s="248"/>
      <c r="H60" s="248"/>
      <c r="I60" s="248"/>
      <c r="J60" s="248"/>
      <c r="K60" s="248"/>
      <c r="L60" s="248"/>
      <c r="M60" s="248"/>
      <c r="N60" s="248"/>
      <c r="O60" s="248"/>
    </row>
  </sheetData>
  <sheetProtection algorithmName="SHA-512" hashValue="B7XyQYABop9Hm7EyfIfOIkzz4ivFHDsOap7l5s8rotvMSScDOyhfevywun2EdBPJcg9dp9UPUmUcLncSmXY2QQ==" saltValue="n5w1Got6PZoC6GUF7shvzQ==" spinCount="100000" sheet="1" objects="1" scenarios="1" selectLockedCells="1"/>
  <mergeCells count="14">
    <mergeCell ref="B2:S2"/>
    <mergeCell ref="B4:C4"/>
    <mergeCell ref="M5:O5"/>
    <mergeCell ref="L6:M6"/>
    <mergeCell ref="B9:F9"/>
    <mergeCell ref="G9:K9"/>
    <mergeCell ref="L9:O9"/>
    <mergeCell ref="P9:S9"/>
    <mergeCell ref="B58:O60"/>
    <mergeCell ref="B30:D30"/>
    <mergeCell ref="B33:F33"/>
    <mergeCell ref="B34:F34"/>
    <mergeCell ref="B46:S48"/>
    <mergeCell ref="B54:S54"/>
  </mergeCells>
  <pageMargins left="0.25" right="0.25" top="0.75" bottom="0.75" header="0.3" footer="0.3"/>
  <pageSetup scale="2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Z60"/>
  <sheetViews>
    <sheetView showGridLines="0" topLeftCell="F1" zoomScale="50" zoomScaleNormal="50" workbookViewId="0">
      <selection activeCell="F4" sqref="F4"/>
    </sheetView>
  </sheetViews>
  <sheetFormatPr defaultRowHeight="12.75" x14ac:dyDescent="0.2"/>
  <cols>
    <col min="1" max="1" width="10.28515625" style="43" customWidth="1"/>
    <col min="2" max="2" width="21.7109375" style="43" customWidth="1"/>
    <col min="3" max="3" width="24.5703125" style="43" customWidth="1"/>
    <col min="4" max="4" width="22.7109375" style="43" customWidth="1"/>
    <col min="5" max="5" width="16.7109375" style="43" customWidth="1"/>
    <col min="6" max="6" width="5" style="43" customWidth="1"/>
    <col min="7" max="7" width="9.28515625" style="43" customWidth="1"/>
    <col min="8" max="8" width="25.7109375" style="43" customWidth="1"/>
    <col min="9" max="9" width="16.7109375" style="43" customWidth="1"/>
    <col min="10" max="10" width="27.85546875" style="43" customWidth="1"/>
    <col min="11" max="11" width="19.28515625" style="43" customWidth="1"/>
    <col min="12" max="12" width="3.7109375" style="43" customWidth="1"/>
    <col min="13" max="14" width="8.28515625" style="43" customWidth="1"/>
    <col min="15" max="15" width="23.7109375" style="43" customWidth="1"/>
    <col min="16" max="16" width="29.28515625" style="43" customWidth="1"/>
    <col min="17" max="17" width="18.7109375" style="43" customWidth="1"/>
    <col min="18" max="18" width="24" style="43" customWidth="1"/>
    <col min="19" max="19" width="13.140625" style="43" customWidth="1"/>
    <col min="20" max="20" width="10.5703125" style="43" customWidth="1"/>
    <col min="21" max="21" width="24.7109375" style="43" customWidth="1"/>
    <col min="22" max="22" width="23" style="43" customWidth="1"/>
    <col min="23" max="23" width="22.140625" style="43" customWidth="1"/>
    <col min="24" max="24" width="21.42578125" style="43" customWidth="1"/>
    <col min="25" max="25" width="7.42578125" style="43" customWidth="1"/>
    <col min="26" max="26" width="12.7109375" style="43" customWidth="1"/>
    <col min="27" max="27" width="135.28515625" style="43" customWidth="1"/>
    <col min="28" max="16384" width="9.140625" style="43"/>
  </cols>
  <sheetData>
    <row r="1" spans="1:26" ht="6.75" customHeight="1" x14ac:dyDescent="0.2"/>
    <row r="2" spans="1:26" ht="59.25" customHeight="1" x14ac:dyDescent="0.8">
      <c r="B2" s="268" t="s">
        <v>18</v>
      </c>
      <c r="C2" s="268"/>
      <c r="D2" s="268"/>
      <c r="E2" s="268"/>
      <c r="F2" s="268"/>
      <c r="G2" s="268"/>
      <c r="H2" s="268"/>
      <c r="I2" s="268"/>
      <c r="J2" s="268"/>
      <c r="K2" s="268"/>
      <c r="L2" s="268"/>
      <c r="M2" s="268"/>
      <c r="N2" s="268"/>
      <c r="O2" s="268"/>
      <c r="P2" s="268"/>
      <c r="Q2" s="268"/>
      <c r="R2" s="268"/>
      <c r="S2" s="268"/>
      <c r="T2" s="268"/>
      <c r="U2" s="268"/>
      <c r="V2" s="268"/>
      <c r="W2" s="268"/>
      <c r="X2" s="268"/>
      <c r="Y2"/>
      <c r="Z2"/>
    </row>
    <row r="3" spans="1:26" ht="14.25" hidden="1" customHeight="1" x14ac:dyDescent="0.25">
      <c r="A3" s="120"/>
      <c r="B3" s="120"/>
      <c r="E3" s="120"/>
      <c r="F3" s="120"/>
      <c r="G3" s="120"/>
      <c r="H3" s="120"/>
      <c r="I3" s="120"/>
      <c r="J3" s="120"/>
      <c r="K3" s="120"/>
      <c r="L3" s="120"/>
      <c r="M3" s="120"/>
      <c r="N3" s="120"/>
      <c r="O3" s="120"/>
      <c r="P3" s="120"/>
      <c r="Q3" s="120"/>
      <c r="Y3"/>
      <c r="Z3"/>
    </row>
    <row r="4" spans="1:26" ht="33.75" customHeight="1" x14ac:dyDescent="0.4">
      <c r="A4" s="120"/>
      <c r="B4" s="243" t="s">
        <v>47</v>
      </c>
      <c r="C4" s="244"/>
      <c r="D4" s="121" t="str">
        <f>PROPER('Info sheet'!B3)</f>
        <v>Johny Rocket</v>
      </c>
      <c r="E4" s="121"/>
      <c r="F4" s="122"/>
      <c r="G4" s="122"/>
      <c r="I4" s="123" t="s">
        <v>4</v>
      </c>
      <c r="J4" s="121">
        <f>SUM('Info sheet'!B6)</f>
        <v>20000</v>
      </c>
      <c r="K4" s="121"/>
      <c r="Q4" s="124"/>
      <c r="U4" s="57"/>
      <c r="V4" s="57"/>
      <c r="W4" s="57"/>
      <c r="Y4"/>
      <c r="Z4"/>
    </row>
    <row r="5" spans="1:26" ht="23.25" x14ac:dyDescent="0.35">
      <c r="A5" s="120"/>
      <c r="E5" s="125"/>
      <c r="F5" s="126"/>
      <c r="G5" s="126"/>
      <c r="I5" s="123" t="s">
        <v>5</v>
      </c>
      <c r="J5" s="121">
        <f>SUM('Info sheet'!B7)</f>
        <v>2000</v>
      </c>
      <c r="K5" s="121"/>
      <c r="O5" s="194" t="s">
        <v>50</v>
      </c>
      <c r="P5" s="238">
        <f ca="1">TODAY()</f>
        <v>42507</v>
      </c>
      <c r="Q5" s="238"/>
      <c r="R5" s="127"/>
      <c r="S5" s="127"/>
      <c r="T5" s="127"/>
      <c r="V5" s="123"/>
      <c r="W5" s="123"/>
      <c r="X5" s="128"/>
      <c r="Y5"/>
      <c r="Z5"/>
    </row>
    <row r="6" spans="1:26" ht="23.25" x14ac:dyDescent="0.35">
      <c r="A6" s="120"/>
      <c r="B6" s="129" t="s">
        <v>43</v>
      </c>
      <c r="D6" s="121" t="str">
        <f>PROPER('Info sheet'!B4)</f>
        <v>Test</v>
      </c>
      <c r="E6" s="119"/>
      <c r="F6" s="119"/>
      <c r="G6" s="119"/>
      <c r="I6" s="123" t="s">
        <v>7</v>
      </c>
      <c r="J6" s="121">
        <f>SUM('Info sheet'!B8)</f>
        <v>0</v>
      </c>
      <c r="L6" s="119"/>
      <c r="M6" s="119"/>
      <c r="N6" s="119"/>
      <c r="O6" s="57" t="s">
        <v>48</v>
      </c>
      <c r="P6" s="130">
        <f>SUM('Info sheet'!B5)</f>
        <v>2345</v>
      </c>
      <c r="Q6" s="119"/>
      <c r="R6" s="119"/>
      <c r="S6" s="119"/>
      <c r="T6" s="119"/>
      <c r="U6" s="119"/>
      <c r="V6" s="119"/>
      <c r="W6" s="119"/>
      <c r="X6" s="119"/>
      <c r="Y6"/>
      <c r="Z6"/>
    </row>
    <row r="7" spans="1:26" ht="20.25" x14ac:dyDescent="0.3">
      <c r="A7" s="120"/>
      <c r="E7" s="131"/>
      <c r="F7" s="119"/>
      <c r="G7" s="119"/>
      <c r="I7" s="123" t="s">
        <v>12</v>
      </c>
      <c r="J7" s="121">
        <f>SUM('Info sheet'!B9)</f>
        <v>0</v>
      </c>
      <c r="L7" s="119"/>
      <c r="M7" s="119"/>
      <c r="N7" s="119"/>
      <c r="O7" s="76" t="s">
        <v>49</v>
      </c>
      <c r="P7" s="132">
        <f>SUM('Info sheet'!B12)</f>
        <v>3.9E-2</v>
      </c>
      <c r="Q7" s="119"/>
      <c r="R7" s="123" t="s">
        <v>13</v>
      </c>
      <c r="S7" s="123"/>
      <c r="T7" s="123"/>
      <c r="U7" s="128">
        <f>SUM('Info sheet'!B13)</f>
        <v>72</v>
      </c>
      <c r="V7" s="76" t="s">
        <v>30</v>
      </c>
      <c r="W7" s="133">
        <f>SUM(Loan!D11)</f>
        <v>-353.72231058571049</v>
      </c>
      <c r="X7" s="119"/>
      <c r="Y7"/>
      <c r="Z7"/>
    </row>
    <row r="8" spans="1:26" ht="21" thickBot="1" x14ac:dyDescent="0.35">
      <c r="A8" s="203"/>
      <c r="B8" s="203"/>
      <c r="C8" s="203"/>
      <c r="D8"/>
      <c r="E8"/>
      <c r="F8"/>
      <c r="G8" s="119"/>
      <c r="H8" s="119"/>
      <c r="I8" s="76" t="s">
        <v>6</v>
      </c>
      <c r="J8" s="124">
        <f>SUM('Info sheet'!B11)</f>
        <v>22675</v>
      </c>
      <c r="K8" s="119"/>
      <c r="L8" s="119"/>
      <c r="M8" s="119"/>
      <c r="N8" s="119"/>
      <c r="Q8" s="119"/>
      <c r="R8" s="119"/>
      <c r="S8" s="119"/>
      <c r="T8"/>
      <c r="U8"/>
      <c r="V8"/>
      <c r="W8"/>
      <c r="X8"/>
      <c r="Y8"/>
      <c r="Z8"/>
    </row>
    <row r="9" spans="1:26" s="47" customFormat="1" ht="33.75" customHeight="1" x14ac:dyDescent="0.4">
      <c r="A9" s="203"/>
      <c r="B9" s="203"/>
      <c r="C9" s="203"/>
      <c r="D9"/>
      <c r="E9"/>
      <c r="F9"/>
      <c r="G9" s="269" t="s">
        <v>73</v>
      </c>
      <c r="H9" s="270"/>
      <c r="I9" s="270"/>
      <c r="J9" s="270"/>
      <c r="K9" s="270"/>
      <c r="L9" s="206"/>
      <c r="M9" s="206"/>
      <c r="N9" s="206"/>
      <c r="O9" s="206"/>
      <c r="P9" s="267" t="s">
        <v>1</v>
      </c>
      <c r="Q9" s="267"/>
      <c r="R9" s="206"/>
      <c r="S9" s="207"/>
      <c r="T9"/>
      <c r="U9"/>
      <c r="V9"/>
      <c r="W9"/>
      <c r="X9"/>
      <c r="Y9"/>
      <c r="Z9"/>
    </row>
    <row r="10" spans="1:26" ht="7.5" customHeight="1" thickBot="1" x14ac:dyDescent="0.25">
      <c r="A10" s="203"/>
      <c r="B10" s="203"/>
      <c r="C10" s="203"/>
      <c r="D10"/>
      <c r="E10"/>
      <c r="F10"/>
      <c r="G10" s="205"/>
      <c r="H10" s="208"/>
      <c r="I10" s="208"/>
      <c r="J10" s="208"/>
      <c r="K10" s="208"/>
      <c r="L10" s="208"/>
      <c r="M10" s="208"/>
      <c r="N10" s="208"/>
      <c r="O10" s="208"/>
      <c r="P10" s="208"/>
      <c r="Q10" s="208"/>
      <c r="R10" s="208"/>
      <c r="S10" s="209"/>
      <c r="T10"/>
      <c r="U10"/>
      <c r="V10"/>
      <c r="W10"/>
      <c r="X10"/>
      <c r="Y10"/>
      <c r="Z10"/>
    </row>
    <row r="11" spans="1:26" ht="23.25" x14ac:dyDescent="0.35">
      <c r="A11" s="203"/>
      <c r="B11" s="203"/>
      <c r="C11" s="203"/>
      <c r="D11"/>
      <c r="E11"/>
      <c r="F11"/>
      <c r="G11" s="204"/>
      <c r="H11" s="129"/>
      <c r="I11" s="129" t="s">
        <v>42</v>
      </c>
      <c r="J11" s="129"/>
      <c r="K11" s="129"/>
      <c r="L11" s="129"/>
      <c r="M11" s="156"/>
      <c r="N11" s="129"/>
      <c r="O11" s="195"/>
      <c r="P11" s="129" t="s">
        <v>8</v>
      </c>
      <c r="Q11" s="129"/>
      <c r="R11" s="129"/>
      <c r="S11" s="156"/>
      <c r="T11"/>
      <c r="U11"/>
      <c r="V11"/>
      <c r="W11"/>
      <c r="X11"/>
      <c r="Y11"/>
      <c r="Z11"/>
    </row>
    <row r="12" spans="1:26" ht="23.25" x14ac:dyDescent="0.35">
      <c r="A12" s="203"/>
      <c r="B12" s="203"/>
      <c r="C12" s="203"/>
      <c r="D12"/>
      <c r="E12"/>
      <c r="F12"/>
      <c r="G12" s="204"/>
      <c r="H12" s="129"/>
      <c r="I12" s="129" t="s">
        <v>9</v>
      </c>
      <c r="J12" s="129"/>
      <c r="K12" s="129"/>
      <c r="M12" s="50"/>
      <c r="P12" s="129" t="s">
        <v>9</v>
      </c>
      <c r="Q12" s="129"/>
      <c r="R12" s="129"/>
      <c r="S12" s="156"/>
      <c r="T12"/>
      <c r="U12"/>
      <c r="V12"/>
      <c r="W12"/>
      <c r="X12"/>
      <c r="Y12"/>
      <c r="Z12"/>
    </row>
    <row r="13" spans="1:26" ht="23.25" x14ac:dyDescent="0.35">
      <c r="A13" s="203"/>
      <c r="B13" s="203"/>
      <c r="C13" s="203"/>
      <c r="D13"/>
      <c r="E13"/>
      <c r="F13"/>
      <c r="G13" s="204"/>
      <c r="I13" s="134">
        <v>36</v>
      </c>
      <c r="J13" s="195" t="s">
        <v>19</v>
      </c>
      <c r="K13" s="136">
        <v>100000</v>
      </c>
      <c r="L13" s="194" t="s">
        <v>20</v>
      </c>
      <c r="M13" s="77"/>
      <c r="N13" s="194"/>
      <c r="O13" s="194"/>
      <c r="P13" s="134">
        <v>36</v>
      </c>
      <c r="Q13" s="195" t="s">
        <v>19</v>
      </c>
      <c r="R13" s="136">
        <v>100000</v>
      </c>
      <c r="S13" s="77" t="s">
        <v>20</v>
      </c>
      <c r="T13"/>
      <c r="U13"/>
      <c r="V13"/>
      <c r="W13"/>
      <c r="X13"/>
      <c r="Y13"/>
      <c r="Z13"/>
    </row>
    <row r="14" spans="1:26" ht="23.25" x14ac:dyDescent="0.35">
      <c r="A14" s="203"/>
      <c r="B14" s="203"/>
      <c r="C14" s="203"/>
      <c r="D14"/>
      <c r="E14"/>
      <c r="F14"/>
      <c r="G14" s="204"/>
      <c r="H14" s="129"/>
      <c r="I14" s="129" t="s">
        <v>14</v>
      </c>
      <c r="J14" s="129"/>
      <c r="K14" s="129"/>
      <c r="L14" s="129"/>
      <c r="M14" s="156"/>
      <c r="N14" s="129"/>
      <c r="O14" s="129"/>
      <c r="P14" s="129" t="s">
        <v>14</v>
      </c>
      <c r="Q14" s="129"/>
      <c r="R14" s="129"/>
      <c r="S14" s="156"/>
      <c r="T14"/>
      <c r="U14"/>
      <c r="V14"/>
      <c r="W14"/>
      <c r="X14"/>
      <c r="Y14"/>
      <c r="Z14"/>
    </row>
    <row r="15" spans="1:26" ht="23.25" x14ac:dyDescent="0.35">
      <c r="A15" s="203"/>
      <c r="B15" s="203"/>
      <c r="C15" s="203"/>
      <c r="D15"/>
      <c r="E15"/>
      <c r="F15"/>
      <c r="G15" s="204"/>
      <c r="H15" s="129"/>
      <c r="I15" s="129" t="s">
        <v>10</v>
      </c>
      <c r="J15" s="129"/>
      <c r="K15" s="129"/>
      <c r="L15" s="129"/>
      <c r="M15" s="156"/>
      <c r="N15" s="129"/>
      <c r="O15" s="129"/>
      <c r="P15" s="129" t="s">
        <v>10</v>
      </c>
      <c r="Q15" s="129"/>
      <c r="R15" s="129"/>
      <c r="S15" s="156"/>
      <c r="T15"/>
      <c r="U15"/>
      <c r="V15"/>
      <c r="W15"/>
      <c r="X15"/>
      <c r="Y15"/>
      <c r="Z15"/>
    </row>
    <row r="16" spans="1:26" ht="21" customHeight="1" x14ac:dyDescent="0.35">
      <c r="A16" s="203"/>
      <c r="B16" s="203"/>
      <c r="C16" s="203"/>
      <c r="D16"/>
      <c r="E16"/>
      <c r="F16"/>
      <c r="G16" s="204"/>
      <c r="H16" s="129"/>
      <c r="I16" s="129" t="s">
        <v>56</v>
      </c>
      <c r="J16" s="129"/>
      <c r="K16" s="129"/>
      <c r="L16" s="129"/>
      <c r="M16" s="156"/>
      <c r="N16" s="129"/>
      <c r="O16" s="129"/>
      <c r="P16" s="129" t="s">
        <v>56</v>
      </c>
      <c r="R16" s="129"/>
      <c r="S16" s="156"/>
      <c r="T16"/>
      <c r="U16"/>
      <c r="V16"/>
      <c r="W16"/>
      <c r="X16"/>
      <c r="Y16"/>
      <c r="Z16"/>
    </row>
    <row r="17" spans="1:26" ht="24.75" customHeight="1" x14ac:dyDescent="0.35">
      <c r="A17" s="203"/>
      <c r="B17" s="203"/>
      <c r="C17" s="203"/>
      <c r="D17"/>
      <c r="E17"/>
      <c r="F17"/>
      <c r="G17" s="204"/>
      <c r="H17" s="129"/>
      <c r="I17" s="129"/>
      <c r="J17" s="129"/>
      <c r="K17" s="129"/>
      <c r="L17" s="129"/>
      <c r="M17" s="156"/>
      <c r="N17" s="129"/>
      <c r="O17" s="129"/>
      <c r="P17" s="129"/>
      <c r="Q17" s="129"/>
      <c r="R17" s="129"/>
      <c r="S17" s="156"/>
      <c r="T17"/>
      <c r="U17"/>
      <c r="V17"/>
      <c r="W17"/>
      <c r="X17"/>
      <c r="Y17"/>
      <c r="Z17"/>
    </row>
    <row r="18" spans="1:26" ht="24.75" customHeight="1" x14ac:dyDescent="0.35">
      <c r="A18" s="203"/>
      <c r="B18" s="203"/>
      <c r="C18" s="203"/>
      <c r="D18"/>
      <c r="E18"/>
      <c r="F18"/>
      <c r="G18" s="204"/>
      <c r="H18" s="129"/>
      <c r="I18" s="129"/>
      <c r="J18" s="129"/>
      <c r="K18" s="129"/>
      <c r="L18" s="129"/>
      <c r="M18" s="156"/>
      <c r="N18" s="129"/>
      <c r="O18" s="129"/>
      <c r="S18" s="50"/>
      <c r="T18"/>
      <c r="U18"/>
      <c r="V18"/>
      <c r="W18"/>
      <c r="X18"/>
      <c r="Y18"/>
      <c r="Z18"/>
    </row>
    <row r="19" spans="1:26" ht="23.25" x14ac:dyDescent="0.35">
      <c r="A19" s="203"/>
      <c r="B19" s="203"/>
      <c r="C19" s="203"/>
      <c r="D19"/>
      <c r="E19"/>
      <c r="F19"/>
      <c r="G19" s="204"/>
      <c r="I19" s="2" t="s">
        <v>11</v>
      </c>
      <c r="J19" s="2"/>
      <c r="K19" s="2"/>
      <c r="M19" s="50"/>
      <c r="S19" s="50"/>
      <c r="T19"/>
      <c r="U19"/>
      <c r="V19"/>
      <c r="W19"/>
      <c r="X19"/>
      <c r="Y19"/>
      <c r="Z19"/>
    </row>
    <row r="20" spans="1:26" ht="23.25" x14ac:dyDescent="0.35">
      <c r="A20" s="203"/>
      <c r="B20" s="203"/>
      <c r="C20" s="203"/>
      <c r="D20"/>
      <c r="E20"/>
      <c r="F20"/>
      <c r="G20" s="204"/>
      <c r="H20" s="129"/>
      <c r="I20" s="129" t="s">
        <v>15</v>
      </c>
      <c r="J20" s="129"/>
      <c r="K20" s="129"/>
      <c r="L20" s="129"/>
      <c r="M20" s="156"/>
      <c r="N20" s="129"/>
      <c r="O20" s="129"/>
      <c r="S20" s="50"/>
      <c r="T20"/>
      <c r="U20"/>
      <c r="V20"/>
      <c r="W20"/>
      <c r="X20"/>
      <c r="Y20"/>
      <c r="Z20"/>
    </row>
    <row r="21" spans="1:26" ht="23.25" x14ac:dyDescent="0.35">
      <c r="A21" s="203"/>
      <c r="B21" s="203"/>
      <c r="C21" s="203"/>
      <c r="D21"/>
      <c r="E21"/>
      <c r="F21"/>
      <c r="G21" s="204"/>
      <c r="H21" s="129"/>
      <c r="I21" s="129" t="s">
        <v>16</v>
      </c>
      <c r="J21" s="129"/>
      <c r="K21" s="129"/>
      <c r="L21" s="129"/>
      <c r="M21" s="156"/>
      <c r="N21" s="129"/>
      <c r="O21" s="129"/>
      <c r="S21" s="50"/>
      <c r="T21"/>
      <c r="U21"/>
      <c r="V21"/>
      <c r="W21"/>
      <c r="X21"/>
      <c r="Y21"/>
      <c r="Z21"/>
    </row>
    <row r="22" spans="1:26" ht="23.25" x14ac:dyDescent="0.35">
      <c r="A22" s="203"/>
      <c r="B22" s="203"/>
      <c r="C22" s="203"/>
      <c r="D22"/>
      <c r="E22"/>
      <c r="F22"/>
      <c r="G22" s="204"/>
      <c r="H22" s="129"/>
      <c r="I22" s="129" t="s">
        <v>17</v>
      </c>
      <c r="J22" s="129"/>
      <c r="K22" s="129"/>
      <c r="L22" s="129"/>
      <c r="M22" s="156"/>
      <c r="N22" s="129"/>
      <c r="O22" s="129"/>
      <c r="S22" s="50"/>
      <c r="T22"/>
      <c r="U22"/>
      <c r="V22"/>
      <c r="W22"/>
      <c r="X22"/>
      <c r="Y22"/>
      <c r="Z22"/>
    </row>
    <row r="23" spans="1:26" ht="23.25" x14ac:dyDescent="0.35">
      <c r="A23" s="203"/>
      <c r="B23" s="203"/>
      <c r="C23" s="203"/>
      <c r="D23"/>
      <c r="E23"/>
      <c r="F23"/>
      <c r="G23" s="204"/>
      <c r="H23" s="129"/>
      <c r="M23" s="50"/>
      <c r="S23" s="50"/>
      <c r="T23"/>
      <c r="U23"/>
      <c r="V23"/>
      <c r="W23"/>
      <c r="X23"/>
      <c r="Y23"/>
      <c r="Z23"/>
    </row>
    <row r="24" spans="1:26" ht="23.25" x14ac:dyDescent="0.35">
      <c r="A24" s="203"/>
      <c r="B24" s="203"/>
      <c r="C24" s="203"/>
      <c r="D24"/>
      <c r="E24"/>
      <c r="F24"/>
      <c r="G24" s="204"/>
      <c r="H24" s="194"/>
      <c r="M24" s="50"/>
      <c r="S24" s="50"/>
      <c r="T24"/>
      <c r="U24"/>
      <c r="V24"/>
      <c r="W24"/>
      <c r="X24"/>
      <c r="Y24"/>
      <c r="Z24"/>
    </row>
    <row r="25" spans="1:26" x14ac:dyDescent="0.2">
      <c r="A25" s="203"/>
      <c r="B25" s="203"/>
      <c r="C25" s="203"/>
      <c r="D25"/>
      <c r="E25"/>
      <c r="F25"/>
      <c r="G25" s="204"/>
      <c r="H25" s="193"/>
      <c r="M25" s="50"/>
      <c r="S25" s="50"/>
      <c r="T25"/>
      <c r="U25"/>
      <c r="V25"/>
      <c r="W25"/>
      <c r="X25"/>
      <c r="Y25"/>
      <c r="Z25"/>
    </row>
    <row r="26" spans="1:26" x14ac:dyDescent="0.2">
      <c r="A26" s="203"/>
      <c r="B26" s="203"/>
      <c r="C26" s="203"/>
      <c r="D26"/>
      <c r="E26"/>
      <c r="F26"/>
      <c r="G26" s="204"/>
      <c r="H26" s="193"/>
      <c r="M26" s="50"/>
      <c r="S26" s="50"/>
      <c r="T26"/>
      <c r="U26"/>
      <c r="V26"/>
      <c r="W26"/>
      <c r="X26"/>
      <c r="Y26"/>
      <c r="Z26"/>
    </row>
    <row r="27" spans="1:26" ht="20.25" x14ac:dyDescent="0.3">
      <c r="A27" s="203"/>
      <c r="B27" s="203"/>
      <c r="C27" s="203"/>
      <c r="D27"/>
      <c r="E27"/>
      <c r="F27"/>
      <c r="G27" s="204"/>
      <c r="H27" s="76"/>
      <c r="M27" s="50"/>
      <c r="S27" s="50"/>
      <c r="T27"/>
      <c r="U27"/>
      <c r="V27"/>
      <c r="W27"/>
      <c r="X27"/>
      <c r="Y27"/>
      <c r="Z27"/>
    </row>
    <row r="28" spans="1:26" ht="15.75" customHeight="1" x14ac:dyDescent="0.35">
      <c r="A28" s="203"/>
      <c r="B28" s="203"/>
      <c r="C28" s="203"/>
      <c r="D28"/>
      <c r="E28"/>
      <c r="F28"/>
      <c r="G28" s="204"/>
      <c r="H28" s="129"/>
      <c r="M28" s="50"/>
      <c r="S28" s="50"/>
      <c r="T28"/>
      <c r="U28"/>
      <c r="V28"/>
      <c r="W28"/>
      <c r="X28"/>
      <c r="Y28"/>
      <c r="Z28"/>
    </row>
    <row r="29" spans="1:26" ht="30.75" customHeight="1" x14ac:dyDescent="0.35">
      <c r="A29" s="203"/>
      <c r="B29" s="203"/>
      <c r="C29" s="203"/>
      <c r="D29"/>
      <c r="E29"/>
      <c r="F29"/>
      <c r="G29" s="204"/>
      <c r="H29" s="2"/>
      <c r="M29" s="50"/>
      <c r="S29" s="50"/>
      <c r="T29"/>
      <c r="U29"/>
      <c r="V29"/>
      <c r="W29"/>
      <c r="X29"/>
      <c r="Y29"/>
      <c r="Z29"/>
    </row>
    <row r="30" spans="1:26" ht="33.75" customHeight="1" x14ac:dyDescent="0.35">
      <c r="A30" s="203"/>
      <c r="B30" s="203"/>
      <c r="C30" s="203"/>
      <c r="D30"/>
      <c r="E30"/>
      <c r="F30"/>
      <c r="G30" s="204"/>
      <c r="H30" s="191"/>
      <c r="M30" s="50"/>
      <c r="P30" s="137"/>
      <c r="Q30" s="129"/>
      <c r="R30" s="129"/>
      <c r="S30" s="156"/>
      <c r="T30"/>
      <c r="U30"/>
      <c r="V30"/>
      <c r="W30"/>
      <c r="X30"/>
      <c r="Y30"/>
      <c r="Z30"/>
    </row>
    <row r="31" spans="1:26" ht="20.25" customHeight="1" x14ac:dyDescent="0.2">
      <c r="A31" s="203"/>
      <c r="B31" s="203"/>
      <c r="C31" s="203"/>
      <c r="D31"/>
      <c r="E31"/>
      <c r="F31"/>
      <c r="G31" s="204"/>
      <c r="H31" s="191"/>
      <c r="M31" s="50"/>
      <c r="S31" s="50"/>
      <c r="T31"/>
      <c r="U31"/>
      <c r="V31"/>
      <c r="W31"/>
      <c r="X31"/>
      <c r="Y31"/>
      <c r="Z31"/>
    </row>
    <row r="32" spans="1:26" ht="24.75" customHeight="1" x14ac:dyDescent="0.3">
      <c r="A32" s="203"/>
      <c r="B32" s="203"/>
      <c r="C32" s="203"/>
      <c r="D32"/>
      <c r="E32"/>
      <c r="F32"/>
      <c r="G32" s="204"/>
      <c r="H32" s="57"/>
      <c r="M32" s="50"/>
      <c r="S32" s="50"/>
      <c r="T32"/>
      <c r="U32"/>
      <c r="V32"/>
      <c r="W32"/>
      <c r="X32"/>
      <c r="Y32"/>
      <c r="Z32"/>
    </row>
    <row r="33" spans="1:26" ht="23.25" x14ac:dyDescent="0.35">
      <c r="A33" s="203"/>
      <c r="B33" s="203"/>
      <c r="C33" s="203"/>
      <c r="D33"/>
      <c r="E33"/>
      <c r="F33"/>
      <c r="G33" s="204"/>
      <c r="H33" s="129"/>
      <c r="M33" s="50"/>
      <c r="S33" s="50"/>
      <c r="T33"/>
      <c r="U33"/>
      <c r="V33"/>
      <c r="W33"/>
      <c r="X33"/>
      <c r="Y33"/>
      <c r="Z33"/>
    </row>
    <row r="34" spans="1:26" ht="23.25" x14ac:dyDescent="0.35">
      <c r="A34" s="203"/>
      <c r="B34" s="203"/>
      <c r="C34" s="203"/>
      <c r="D34"/>
      <c r="E34"/>
      <c r="F34"/>
      <c r="G34" s="204"/>
      <c r="H34" s="129"/>
      <c r="M34" s="50"/>
      <c r="S34" s="50"/>
      <c r="T34"/>
      <c r="U34"/>
      <c r="V34"/>
      <c r="W34"/>
      <c r="X34"/>
      <c r="Y34"/>
      <c r="Z34"/>
    </row>
    <row r="35" spans="1:26" ht="23.25" x14ac:dyDescent="0.35">
      <c r="A35" s="203"/>
      <c r="B35" s="203"/>
      <c r="C35" s="203"/>
      <c r="D35"/>
      <c r="E35"/>
      <c r="F35"/>
      <c r="G35" s="204"/>
      <c r="H35" s="129"/>
      <c r="M35" s="50"/>
      <c r="S35" s="50"/>
      <c r="T35"/>
      <c r="U35"/>
      <c r="V35"/>
      <c r="W35"/>
      <c r="X35"/>
      <c r="Y35"/>
      <c r="Z35"/>
    </row>
    <row r="36" spans="1:26" ht="23.25" x14ac:dyDescent="0.35">
      <c r="A36" s="203"/>
      <c r="B36" s="203"/>
      <c r="C36" s="203"/>
      <c r="D36"/>
      <c r="E36"/>
      <c r="F36"/>
      <c r="G36" s="204"/>
      <c r="H36" s="129"/>
      <c r="M36" s="50"/>
      <c r="P36" s="129"/>
      <c r="Q36" s="129"/>
      <c r="R36" s="129"/>
      <c r="S36" s="156"/>
      <c r="T36"/>
      <c r="U36"/>
      <c r="V36"/>
      <c r="W36"/>
      <c r="X36"/>
      <c r="Y36"/>
      <c r="Z36"/>
    </row>
    <row r="37" spans="1:26" ht="23.25" x14ac:dyDescent="0.35">
      <c r="A37" s="203"/>
      <c r="B37" s="203"/>
      <c r="C37" s="203"/>
      <c r="D37"/>
      <c r="E37"/>
      <c r="F37"/>
      <c r="G37" s="204"/>
      <c r="H37" s="129"/>
      <c r="M37" s="50"/>
      <c r="P37" s="138"/>
      <c r="Q37" s="129"/>
      <c r="R37" s="129"/>
      <c r="S37" s="156"/>
      <c r="T37"/>
      <c r="U37"/>
      <c r="V37"/>
      <c r="W37"/>
      <c r="X37"/>
      <c r="Y37"/>
      <c r="Z37"/>
    </row>
    <row r="38" spans="1:26" ht="23.25" x14ac:dyDescent="0.35">
      <c r="A38" s="203"/>
      <c r="B38" s="203"/>
      <c r="C38" s="203"/>
      <c r="D38"/>
      <c r="E38"/>
      <c r="F38"/>
      <c r="G38" s="204"/>
      <c r="H38" s="129"/>
      <c r="I38" s="129"/>
      <c r="J38" s="129"/>
      <c r="K38" s="129"/>
      <c r="L38" s="129"/>
      <c r="M38" s="156"/>
      <c r="N38" s="129"/>
      <c r="O38" s="129"/>
      <c r="P38" s="129"/>
      <c r="Q38" s="129"/>
      <c r="R38" s="129"/>
      <c r="S38" s="156"/>
      <c r="T38"/>
      <c r="U38"/>
      <c r="V38"/>
      <c r="W38"/>
      <c r="X38"/>
      <c r="Y38"/>
      <c r="Z38"/>
    </row>
    <row r="39" spans="1:26" ht="23.25" x14ac:dyDescent="0.35">
      <c r="A39" s="203"/>
      <c r="B39" s="203"/>
      <c r="C39" s="203"/>
      <c r="D39"/>
      <c r="E39"/>
      <c r="F39"/>
      <c r="G39" s="204"/>
      <c r="H39" s="129"/>
      <c r="I39" s="138"/>
      <c r="J39" s="129"/>
      <c r="K39" s="129"/>
      <c r="L39" s="129"/>
      <c r="M39" s="156"/>
      <c r="N39" s="129"/>
      <c r="O39" s="129"/>
      <c r="P39" s="138"/>
      <c r="Q39" s="129"/>
      <c r="R39" s="129"/>
      <c r="S39" s="156"/>
      <c r="T39"/>
      <c r="U39"/>
      <c r="V39"/>
      <c r="W39"/>
      <c r="X39"/>
      <c r="Y39"/>
      <c r="Z39"/>
    </row>
    <row r="40" spans="1:26" ht="23.25" x14ac:dyDescent="0.35">
      <c r="A40" s="203"/>
      <c r="B40" s="203"/>
      <c r="C40" s="203"/>
      <c r="D40"/>
      <c r="E40"/>
      <c r="F40"/>
      <c r="G40" s="204"/>
      <c r="H40" s="129"/>
      <c r="I40" s="129"/>
      <c r="J40" s="129"/>
      <c r="K40" s="129"/>
      <c r="L40" s="129"/>
      <c r="M40" s="156"/>
      <c r="N40" s="129"/>
      <c r="O40" s="129"/>
      <c r="P40" s="129"/>
      <c r="Q40" s="129"/>
      <c r="R40" s="129"/>
      <c r="S40" s="156"/>
      <c r="T40"/>
      <c r="U40"/>
      <c r="V40"/>
      <c r="W40"/>
      <c r="X40"/>
      <c r="Y40"/>
      <c r="Z40"/>
    </row>
    <row r="41" spans="1:26" ht="3.75" customHeight="1" x14ac:dyDescent="0.35">
      <c r="A41" s="203"/>
      <c r="B41" s="203"/>
      <c r="C41" s="203"/>
      <c r="D41"/>
      <c r="E41"/>
      <c r="F41"/>
      <c r="G41" s="204"/>
      <c r="H41" s="129"/>
      <c r="I41" s="129"/>
      <c r="J41" s="129"/>
      <c r="K41" s="129"/>
      <c r="L41" s="129"/>
      <c r="M41" s="156"/>
      <c r="N41" s="129"/>
      <c r="O41" s="129"/>
      <c r="P41" s="129"/>
      <c r="Q41" s="129"/>
      <c r="R41" s="129"/>
      <c r="S41" s="201"/>
      <c r="T41"/>
      <c r="U41"/>
      <c r="V41"/>
      <c r="W41"/>
      <c r="X41"/>
      <c r="Y41"/>
      <c r="Z41"/>
    </row>
    <row r="42" spans="1:26" ht="40.5" customHeight="1" x14ac:dyDescent="0.85">
      <c r="A42" s="203"/>
      <c r="B42" s="203"/>
      <c r="C42" s="203"/>
      <c r="D42"/>
      <c r="E42"/>
      <c r="F42"/>
      <c r="G42" s="204"/>
      <c r="H42" s="140"/>
      <c r="I42" s="140">
        <f>SUM('Auto Menu'!N42)</f>
        <v>72</v>
      </c>
      <c r="J42" s="139" t="s">
        <v>40</v>
      </c>
      <c r="K42" s="141">
        <f>SUM('Auto Menu'!P42)</f>
        <v>-383.81873633270101</v>
      </c>
      <c r="L42" s="142"/>
      <c r="M42" s="198"/>
      <c r="N42" s="142"/>
      <c r="O42" s="140">
        <f>SUM('Auto Menu'!T42)</f>
        <v>72</v>
      </c>
      <c r="P42" s="140" t="s">
        <v>30</v>
      </c>
      <c r="Q42" s="141">
        <f>SUM('Auto Menu'!V42)</f>
        <v>-377.12180191442337</v>
      </c>
      <c r="R42" s="140"/>
      <c r="S42" s="202"/>
      <c r="T42"/>
      <c r="U42"/>
      <c r="V42"/>
      <c r="W42"/>
      <c r="X42"/>
      <c r="Y42"/>
      <c r="Z42"/>
    </row>
    <row r="43" spans="1:26" ht="23.25" customHeight="1" thickBot="1" x14ac:dyDescent="0.25">
      <c r="A43" s="203"/>
      <c r="B43" s="203"/>
      <c r="C43" s="203"/>
      <c r="D43"/>
      <c r="E43"/>
      <c r="F43"/>
      <c r="G43" s="205"/>
      <c r="H43" s="199"/>
      <c r="I43" s="199"/>
      <c r="J43" s="199"/>
      <c r="K43" s="199"/>
      <c r="L43" s="199"/>
      <c r="M43" s="200"/>
      <c r="N43" s="199"/>
      <c r="O43" s="199"/>
      <c r="P43" s="199"/>
      <c r="Q43" s="199"/>
      <c r="R43" s="199"/>
      <c r="S43" s="200"/>
      <c r="T43"/>
      <c r="U43"/>
      <c r="V43"/>
      <c r="W43"/>
      <c r="X43"/>
      <c r="Y43"/>
      <c r="Z43"/>
    </row>
    <row r="44" spans="1:26" x14ac:dyDescent="0.2">
      <c r="B44" s="125"/>
      <c r="C44" s="125"/>
      <c r="D44" s="125"/>
      <c r="E44" s="125"/>
      <c r="F44" s="125"/>
      <c r="G44" s="125"/>
      <c r="H44" s="125"/>
      <c r="I44" s="125"/>
      <c r="J44" s="125"/>
      <c r="K44" s="125"/>
      <c r="L44" s="125"/>
      <c r="M44" s="125"/>
      <c r="N44" s="125"/>
      <c r="O44" s="125"/>
      <c r="P44" s="125"/>
      <c r="Q44" s="125"/>
      <c r="R44" s="125"/>
      <c r="S44" s="125"/>
      <c r="T44" s="125"/>
      <c r="U44" s="125"/>
      <c r="V44" s="125"/>
      <c r="W44" s="125"/>
      <c r="X44" s="185"/>
      <c r="Y44"/>
      <c r="Z44"/>
    </row>
    <row r="45" spans="1:26" x14ac:dyDescent="0.2">
      <c r="Y45"/>
      <c r="Z45"/>
    </row>
    <row r="46" spans="1:26" ht="32.25" customHeight="1" x14ac:dyDescent="0.2">
      <c r="A46" s="170"/>
      <c r="B46" s="241" t="s">
        <v>54</v>
      </c>
      <c r="C46" s="241"/>
      <c r="D46" s="241"/>
      <c r="E46" s="241"/>
      <c r="F46" s="241"/>
      <c r="G46" s="241"/>
      <c r="H46" s="241"/>
      <c r="I46" s="241"/>
      <c r="J46" s="241"/>
      <c r="K46" s="241"/>
      <c r="L46" s="241"/>
      <c r="M46" s="241"/>
      <c r="N46" s="241"/>
      <c r="O46" s="241"/>
      <c r="P46" s="241"/>
      <c r="Q46" s="241"/>
      <c r="R46" s="241"/>
      <c r="S46" s="241"/>
      <c r="T46" s="241"/>
      <c r="U46" s="241"/>
      <c r="V46" s="241"/>
      <c r="W46" s="241"/>
      <c r="X46" s="241"/>
      <c r="Y46"/>
      <c r="Z46"/>
    </row>
    <row r="47" spans="1:26" x14ac:dyDescent="0.2">
      <c r="A47" s="170"/>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c r="Z47"/>
    </row>
    <row r="48" spans="1:26" ht="13.5" thickBot="1" x14ac:dyDescent="0.25">
      <c r="A48" s="190"/>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c r="Z48"/>
    </row>
    <row r="49" spans="2:26" x14ac:dyDescent="0.2">
      <c r="Y49"/>
      <c r="Z49"/>
    </row>
    <row r="51" spans="2:26" ht="22.5" customHeight="1" x14ac:dyDescent="0.2"/>
    <row r="52" spans="2:26" ht="21" customHeight="1" x14ac:dyDescent="0.2"/>
    <row r="53" spans="2:26" ht="0.75" customHeight="1" x14ac:dyDescent="0.2"/>
    <row r="54" spans="2:26" ht="27" customHeight="1" x14ac:dyDescent="0.35">
      <c r="B54" s="240"/>
      <c r="C54" s="240"/>
      <c r="D54" s="240"/>
      <c r="E54" s="240"/>
      <c r="F54" s="240"/>
      <c r="G54" s="240"/>
      <c r="H54" s="240"/>
      <c r="I54" s="240"/>
      <c r="J54" s="240"/>
      <c r="K54" s="240"/>
      <c r="L54" s="240"/>
      <c r="M54" s="240"/>
      <c r="N54" s="240"/>
      <c r="O54" s="240"/>
      <c r="P54" s="240"/>
      <c r="Q54" s="240"/>
      <c r="R54" s="240"/>
      <c r="S54" s="240"/>
      <c r="T54" s="240"/>
      <c r="U54" s="240"/>
      <c r="V54" s="240"/>
      <c r="W54" s="240"/>
      <c r="X54" s="240"/>
    </row>
    <row r="55" spans="2:26" ht="12.75" customHeight="1" x14ac:dyDescent="0.35">
      <c r="B55" s="192"/>
      <c r="C55" s="192"/>
      <c r="D55" s="192"/>
      <c r="E55" s="192"/>
      <c r="F55" s="192"/>
      <c r="G55" s="192"/>
      <c r="H55" s="192"/>
      <c r="I55" s="192"/>
      <c r="J55" s="192"/>
      <c r="K55" s="192"/>
      <c r="L55" s="192"/>
      <c r="M55" s="192"/>
      <c r="N55" s="192"/>
      <c r="O55" s="192"/>
      <c r="P55" s="192"/>
      <c r="Q55" s="192"/>
      <c r="R55" s="192"/>
      <c r="S55" s="192"/>
      <c r="T55" s="192"/>
      <c r="U55" s="192"/>
      <c r="V55" s="192"/>
      <c r="W55" s="192"/>
      <c r="X55" s="192"/>
    </row>
    <row r="56" spans="2:26" ht="225.75" customHeight="1" x14ac:dyDescent="0.2"/>
    <row r="58" spans="2:26" x14ac:dyDescent="0.2">
      <c r="B58" s="239"/>
      <c r="C58" s="239"/>
      <c r="D58" s="239"/>
      <c r="E58" s="239"/>
      <c r="F58" s="239"/>
      <c r="G58" s="239"/>
      <c r="H58" s="239"/>
      <c r="I58" s="239"/>
      <c r="J58" s="239"/>
      <c r="K58" s="239"/>
      <c r="L58" s="239"/>
      <c r="M58" s="239"/>
      <c r="N58" s="239"/>
      <c r="O58" s="239"/>
      <c r="P58" s="239"/>
      <c r="Q58" s="239"/>
      <c r="R58" s="239"/>
      <c r="S58" s="191"/>
      <c r="T58" s="191"/>
    </row>
    <row r="59" spans="2:26" x14ac:dyDescent="0.2">
      <c r="B59" s="239"/>
      <c r="C59" s="239"/>
      <c r="D59" s="239"/>
      <c r="E59" s="239"/>
      <c r="F59" s="239"/>
      <c r="G59" s="239"/>
      <c r="H59" s="239"/>
      <c r="I59" s="239"/>
      <c r="J59" s="239"/>
      <c r="K59" s="239"/>
      <c r="L59" s="239"/>
      <c r="M59" s="239"/>
      <c r="N59" s="239"/>
      <c r="O59" s="239"/>
      <c r="P59" s="239"/>
      <c r="Q59" s="239"/>
      <c r="R59" s="239"/>
      <c r="S59" s="191"/>
      <c r="T59" s="191"/>
    </row>
    <row r="60" spans="2:26" x14ac:dyDescent="0.2">
      <c r="B60" s="239"/>
      <c r="C60" s="239"/>
      <c r="D60" s="239"/>
      <c r="E60" s="239"/>
      <c r="F60" s="239"/>
      <c r="G60" s="239"/>
      <c r="H60" s="239"/>
      <c r="I60" s="239"/>
      <c r="J60" s="239"/>
      <c r="K60" s="239"/>
      <c r="L60" s="239"/>
      <c r="M60" s="239"/>
      <c r="N60" s="239"/>
      <c r="O60" s="239"/>
      <c r="P60" s="239"/>
      <c r="Q60" s="239"/>
      <c r="R60" s="239"/>
      <c r="S60" s="191"/>
      <c r="T60" s="191"/>
    </row>
  </sheetData>
  <sheetProtection algorithmName="SHA-512" hashValue="Ap2kOx+ToTDXwKtX85Ta+rekp6fTcg8ooNIZcaQlxaPj3YD02UdQc1aQK4a945YKXW9wc9VUGEo9kCk2ij20kg==" saltValue="iw7/KGg5skidSXW3Y1p5Ag==" spinCount="100000" sheet="1" objects="1" scenarios="1" selectLockedCells="1"/>
  <mergeCells count="8">
    <mergeCell ref="B58:R60"/>
    <mergeCell ref="P9:Q9"/>
    <mergeCell ref="B46:X48"/>
    <mergeCell ref="B54:X54"/>
    <mergeCell ref="B2:X2"/>
    <mergeCell ref="B4:C4"/>
    <mergeCell ref="P5:Q5"/>
    <mergeCell ref="G9:K9"/>
  </mergeCells>
  <printOptions horizontalCentered="1" verticalCentered="1"/>
  <pageMargins left="0.25" right="0.25" top="0.75" bottom="0.75" header="0.3" footer="0.3"/>
  <pageSetup scale="31" fitToHeight="0" orientation="landscape" horizontalDpi="4294967293" verticalDpi="4294967293" r:id="rId1"/>
  <headerFooter alignWithMargins="0"/>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 sheet</vt:lpstr>
      <vt:lpstr>Auto Menu</vt:lpstr>
      <vt:lpstr>Loan</vt:lpstr>
      <vt:lpstr>Motorcycle Menu</vt:lpstr>
      <vt:lpstr>GAP-WARRANTY</vt:lpstr>
      <vt:lpstr>'Auto Menu'!Print_Area</vt:lpstr>
      <vt:lpstr>'GAP-WARRANTY'!Print_Area</vt:lpstr>
    </vt:vector>
  </TitlesOfParts>
  <Company>JM &amp; Associates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SmartCap</dc:title>
  <dc:creator>William M. Elsey</dc:creator>
  <cp:lastModifiedBy>Shannon Lilga</cp:lastModifiedBy>
  <cp:lastPrinted>2016-05-17T19:43:59Z</cp:lastPrinted>
  <dcterms:created xsi:type="dcterms:W3CDTF">1998-07-07T03:31:32Z</dcterms:created>
  <dcterms:modified xsi:type="dcterms:W3CDTF">2016-05-17T20:46:10Z</dcterms:modified>
</cp:coreProperties>
</file>